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1 - Bourané konstrukce" sheetId="2" r:id="rId2"/>
    <sheet name="02 - Nové konstrukce" sheetId="3" r:id="rId3"/>
    <sheet name="03 - VRN" sheetId="4" r:id="rId4"/>
  </sheets>
  <definedNames>
    <definedName name="_xlnm.Print_Area" localSheetId="0">'Rekapitulace stavby'!$D$4:$AO$76,'Rekapitulace stavby'!$C$82:$AQ$98</definedName>
    <definedName name="_xlnm.Print_Titles" localSheetId="0">'Rekapitulace stavby'!$92:$92</definedName>
    <definedName name="_xlnm._FilterDatabase" localSheetId="1" hidden="1">'01 - Bourané konstrukce'!$C$122:$K$175</definedName>
    <definedName name="_xlnm.Print_Area" localSheetId="1">'01 - Bourané konstrukce'!$C$4:$J$76,'01 - Bourané konstrukce'!$C$82:$J$104,'01 - Bourané konstrukce'!$C$110:$K$175</definedName>
    <definedName name="_xlnm.Print_Titles" localSheetId="1">'01 - Bourané konstrukce'!$122:$122</definedName>
    <definedName name="_xlnm._FilterDatabase" localSheetId="2" hidden="1">'02 - Nové konstrukce'!$C$128:$K$215</definedName>
    <definedName name="_xlnm.Print_Area" localSheetId="2">'02 - Nové konstrukce'!$C$4:$J$76,'02 - Nové konstrukce'!$C$82:$J$110,'02 - Nové konstrukce'!$C$116:$K$215</definedName>
    <definedName name="_xlnm.Print_Titles" localSheetId="2">'02 - Nové konstrukce'!$128:$128</definedName>
    <definedName name="_xlnm._FilterDatabase" localSheetId="3" hidden="1">'03 - VRN'!$C$117:$K$130</definedName>
    <definedName name="_xlnm.Print_Area" localSheetId="3">'03 - VRN'!$C$4:$J$76,'03 - VRN'!$C$82:$J$99,'03 - VRN'!$C$105:$K$130</definedName>
    <definedName name="_xlnm.Print_Titles" localSheetId="3">'03 - VRN'!$117:$117</definedName>
  </definedNames>
  <calcPr/>
</workbook>
</file>

<file path=xl/calcChain.xml><?xml version="1.0" encoding="utf-8"?>
<calcChain xmlns="http://schemas.openxmlformats.org/spreadsheetml/2006/main">
  <c i="4" l="1" r="J37"/>
  <c r="J36"/>
  <c i="1" r="AY97"/>
  <c i="4" r="J35"/>
  <c i="1" r="AX97"/>
  <c i="4" r="BI130"/>
  <c r="BH130"/>
  <c r="BG130"/>
  <c r="BF130"/>
  <c r="BK130"/>
  <c r="J130"/>
  <c r="BE130"/>
  <c r="BI129"/>
  <c r="BH129"/>
  <c r="BG129"/>
  <c r="BF129"/>
  <c r="BK129"/>
  <c r="J129"/>
  <c r="BE129"/>
  <c r="BI128"/>
  <c r="BH128"/>
  <c r="BG128"/>
  <c r="BF128"/>
  <c r="BK128"/>
  <c r="J128"/>
  <c r="BE128"/>
  <c r="BI127"/>
  <c r="BH127"/>
  <c r="BG127"/>
  <c r="BF127"/>
  <c r="BK127"/>
  <c r="J127"/>
  <c r="BE127"/>
  <c r="BI126"/>
  <c r="BH126"/>
  <c r="BG126"/>
  <c r="BF126"/>
  <c r="BK126"/>
  <c r="J126"/>
  <c r="BE126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J115"/>
  <c r="J114"/>
  <c r="F114"/>
  <c r="F112"/>
  <c r="E110"/>
  <c r="J92"/>
  <c r="J91"/>
  <c r="F91"/>
  <c r="F89"/>
  <c r="E87"/>
  <c r="J18"/>
  <c r="E18"/>
  <c r="F92"/>
  <c r="J17"/>
  <c r="J12"/>
  <c r="J112"/>
  <c r="E7"/>
  <c r="E108"/>
  <c i="3" r="J37"/>
  <c r="J36"/>
  <c i="1" r="AY96"/>
  <c i="3" r="J35"/>
  <c i="1" r="AX96"/>
  <c i="3" r="BI215"/>
  <c r="BH215"/>
  <c r="BG215"/>
  <c r="BF215"/>
  <c r="BK215"/>
  <c r="J215"/>
  <c r="BE215"/>
  <c r="BI214"/>
  <c r="BH214"/>
  <c r="BG214"/>
  <c r="BF214"/>
  <c r="BK214"/>
  <c r="J214"/>
  <c r="BE214"/>
  <c r="BI213"/>
  <c r="BH213"/>
  <c r="BG213"/>
  <c r="BF213"/>
  <c r="J213"/>
  <c r="BE213"/>
  <c r="BK213"/>
  <c r="BI212"/>
  <c r="BH212"/>
  <c r="BG212"/>
  <c r="BF212"/>
  <c r="BK212"/>
  <c r="J212"/>
  <c r="BE212"/>
  <c r="BI211"/>
  <c r="BH211"/>
  <c r="BG211"/>
  <c r="BF211"/>
  <c r="BK211"/>
  <c r="J211"/>
  <c r="BE211"/>
  <c r="BI209"/>
  <c r="BH209"/>
  <c r="BG209"/>
  <c r="BF209"/>
  <c r="T209"/>
  <c r="R209"/>
  <c r="P209"/>
  <c r="BI208"/>
  <c r="BH208"/>
  <c r="BG208"/>
  <c r="BF208"/>
  <c r="T208"/>
  <c r="R208"/>
  <c r="P208"/>
  <c r="BI203"/>
  <c r="BH203"/>
  <c r="BG203"/>
  <c r="BF203"/>
  <c r="T203"/>
  <c r="T202"/>
  <c r="R203"/>
  <c r="R202"/>
  <c r="P203"/>
  <c r="P202"/>
  <c r="BI201"/>
  <c r="BH201"/>
  <c r="BG201"/>
  <c r="BF201"/>
  <c r="T201"/>
  <c r="R201"/>
  <c r="P201"/>
  <c r="BI200"/>
  <c r="BH200"/>
  <c r="BG200"/>
  <c r="BF200"/>
  <c r="T200"/>
  <c r="R200"/>
  <c r="P200"/>
  <c r="BI188"/>
  <c r="BH188"/>
  <c r="BG188"/>
  <c r="BF188"/>
  <c r="T188"/>
  <c r="R188"/>
  <c r="P188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77"/>
  <c r="BH177"/>
  <c r="BG177"/>
  <c r="BF177"/>
  <c r="T177"/>
  <c r="R177"/>
  <c r="P177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1"/>
  <c r="BH171"/>
  <c r="BG171"/>
  <c r="BF171"/>
  <c r="T171"/>
  <c r="T170"/>
  <c r="R171"/>
  <c r="R170"/>
  <c r="P171"/>
  <c r="P170"/>
  <c r="BI168"/>
  <c r="BH168"/>
  <c r="BG168"/>
  <c r="BF168"/>
  <c r="T168"/>
  <c r="T167"/>
  <c r="R168"/>
  <c r="R167"/>
  <c r="P168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8"/>
  <c r="BH158"/>
  <c r="BG158"/>
  <c r="BF158"/>
  <c r="T158"/>
  <c r="R158"/>
  <c r="P158"/>
  <c r="BI153"/>
  <c r="BH153"/>
  <c r="BG153"/>
  <c r="BF153"/>
  <c r="T153"/>
  <c r="R153"/>
  <c r="P153"/>
  <c r="BI148"/>
  <c r="BH148"/>
  <c r="BG148"/>
  <c r="BF148"/>
  <c r="T148"/>
  <c r="R148"/>
  <c r="P148"/>
  <c r="BI143"/>
  <c r="BH143"/>
  <c r="BG143"/>
  <c r="BF143"/>
  <c r="T143"/>
  <c r="R143"/>
  <c r="P143"/>
  <c r="BI137"/>
  <c r="BH137"/>
  <c r="BG137"/>
  <c r="BF137"/>
  <c r="T137"/>
  <c r="R137"/>
  <c r="P137"/>
  <c r="BI132"/>
  <c r="BH132"/>
  <c r="BG132"/>
  <c r="BF132"/>
  <c r="T132"/>
  <c r="R132"/>
  <c r="P132"/>
  <c r="J126"/>
  <c r="J125"/>
  <c r="F125"/>
  <c r="F123"/>
  <c r="E121"/>
  <c r="J92"/>
  <c r="J91"/>
  <c r="F91"/>
  <c r="F89"/>
  <c r="E87"/>
  <c r="J18"/>
  <c r="E18"/>
  <c r="F126"/>
  <c r="J17"/>
  <c r="J12"/>
  <c r="J123"/>
  <c r="E7"/>
  <c r="E119"/>
  <c i="2" r="J37"/>
  <c r="J36"/>
  <c i="1" r="AY95"/>
  <c i="2" r="J35"/>
  <c i="1" r="AX95"/>
  <c i="2" r="BI175"/>
  <c r="BH175"/>
  <c r="BG175"/>
  <c r="BF175"/>
  <c r="BK175"/>
  <c r="J175"/>
  <c r="BE175"/>
  <c r="BI174"/>
  <c r="BH174"/>
  <c r="BG174"/>
  <c r="BF174"/>
  <c r="BK174"/>
  <c r="J174"/>
  <c r="BE174"/>
  <c r="BI173"/>
  <c r="BH173"/>
  <c r="BG173"/>
  <c r="BF173"/>
  <c r="BK173"/>
  <c r="J173"/>
  <c r="BE173"/>
  <c r="BI172"/>
  <c r="BH172"/>
  <c r="BG172"/>
  <c r="BF172"/>
  <c r="BK172"/>
  <c r="J172"/>
  <c r="BE172"/>
  <c r="BI171"/>
  <c r="BH171"/>
  <c r="BG171"/>
  <c r="BF171"/>
  <c r="BK171"/>
  <c r="J171"/>
  <c r="BE171"/>
  <c r="BI169"/>
  <c r="BH169"/>
  <c r="BG169"/>
  <c r="BF169"/>
  <c r="T169"/>
  <c r="T168"/>
  <c r="R169"/>
  <c r="R168"/>
  <c r="P169"/>
  <c r="P168"/>
  <c r="BI164"/>
  <c r="BH164"/>
  <c r="BG164"/>
  <c r="BF164"/>
  <c r="T164"/>
  <c r="R164"/>
  <c r="P164"/>
  <c r="BI160"/>
  <c r="BH160"/>
  <c r="BG160"/>
  <c r="BF160"/>
  <c r="T160"/>
  <c r="R160"/>
  <c r="P160"/>
  <c r="BI156"/>
  <c r="BH156"/>
  <c r="BG156"/>
  <c r="BF156"/>
  <c r="T156"/>
  <c r="R156"/>
  <c r="P156"/>
  <c r="BI152"/>
  <c r="BH152"/>
  <c r="BG152"/>
  <c r="BF152"/>
  <c r="T152"/>
  <c r="R152"/>
  <c r="P152"/>
  <c r="BI149"/>
  <c r="BH149"/>
  <c r="BG149"/>
  <c r="BF149"/>
  <c r="T149"/>
  <c r="R149"/>
  <c r="P149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38"/>
  <c r="BH138"/>
  <c r="BG138"/>
  <c r="BF138"/>
  <c r="T138"/>
  <c r="R138"/>
  <c r="P138"/>
  <c r="BI134"/>
  <c r="BH134"/>
  <c r="BG134"/>
  <c r="BF134"/>
  <c r="T134"/>
  <c r="R134"/>
  <c r="P134"/>
  <c r="BI130"/>
  <c r="BH130"/>
  <c r="BG130"/>
  <c r="BF130"/>
  <c r="T130"/>
  <c r="R130"/>
  <c r="P130"/>
  <c r="BI126"/>
  <c r="BH126"/>
  <c r="BG126"/>
  <c r="BF126"/>
  <c r="T126"/>
  <c r="R126"/>
  <c r="P126"/>
  <c r="J120"/>
  <c r="J119"/>
  <c r="F119"/>
  <c r="F117"/>
  <c r="E115"/>
  <c r="J92"/>
  <c r="J91"/>
  <c r="F91"/>
  <c r="F89"/>
  <c r="E87"/>
  <c r="J18"/>
  <c r="E18"/>
  <c r="F92"/>
  <c r="J17"/>
  <c r="J12"/>
  <c r="J117"/>
  <c r="E7"/>
  <c r="E113"/>
  <c i="1" r="L90"/>
  <c r="AM90"/>
  <c r="AM89"/>
  <c r="L89"/>
  <c r="AM87"/>
  <c r="L87"/>
  <c r="L85"/>
  <c r="L84"/>
  <c i="4" r="BK124"/>
  <c r="BK123"/>
  <c r="J122"/>
  <c r="J121"/>
  <c r="J120"/>
  <c i="3" r="J200"/>
  <c r="J186"/>
  <c r="BK165"/>
  <c r="BK148"/>
  <c r="J137"/>
  <c r="BK132"/>
  <c i="2" r="BK156"/>
  <c r="BK146"/>
  <c r="J138"/>
  <c i="4" r="J124"/>
  <c r="J123"/>
  <c r="BK122"/>
  <c r="BK121"/>
  <c r="BK120"/>
  <c r="F36"/>
  <c i="3" r="F35"/>
  <c r="BK209"/>
  <c r="BK203"/>
  <c r="J201"/>
  <c r="J188"/>
  <c r="BK186"/>
  <c r="J171"/>
  <c r="J166"/>
  <c r="J165"/>
  <c r="BK164"/>
  <c r="J162"/>
  <c r="J161"/>
  <c r="J160"/>
  <c r="BK158"/>
  <c r="BK143"/>
  <c i="2" r="BK160"/>
  <c r="J149"/>
  <c r="BK144"/>
  <c r="J143"/>
  <c r="BK134"/>
  <c i="3" r="BK188"/>
  <c r="BK185"/>
  <c r="BK184"/>
  <c r="J177"/>
  <c r="J174"/>
  <c r="J173"/>
  <c i="2" r="BK169"/>
  <c r="J152"/>
  <c r="BK145"/>
  <c r="J134"/>
  <c r="BK126"/>
  <c i="1" r="AS94"/>
  <c i="3" r="J209"/>
  <c r="J208"/>
  <c r="J203"/>
  <c r="J175"/>
  <c r="BK174"/>
  <c r="BK173"/>
  <c r="J168"/>
  <c r="BK160"/>
  <c r="J158"/>
  <c r="J153"/>
  <c i="2" r="J169"/>
  <c r="J164"/>
  <c r="J160"/>
  <c r="J156"/>
  <c r="BK147"/>
  <c r="J146"/>
  <c r="J144"/>
  <c r="BK138"/>
  <c r="J130"/>
  <c r="J126"/>
  <c i="3" r="BK208"/>
  <c r="BK201"/>
  <c r="BK200"/>
  <c r="J185"/>
  <c r="J184"/>
  <c r="BK177"/>
  <c r="BK175"/>
  <c r="BK171"/>
  <c r="BK168"/>
  <c r="BK166"/>
  <c r="J164"/>
  <c r="BK162"/>
  <c r="BK161"/>
  <c r="BK153"/>
  <c r="J148"/>
  <c r="J143"/>
  <c r="J132"/>
  <c i="2" r="BK164"/>
  <c r="BK152"/>
  <c r="J147"/>
  <c r="J145"/>
  <c r="BK143"/>
  <c r="BK130"/>
  <c i="3" r="BK137"/>
  <c i="2" r="BK149"/>
  <c l="1" r="P125"/>
  <c r="T151"/>
  <c r="T150"/>
  <c r="T125"/>
  <c r="R142"/>
  <c r="BK170"/>
  <c r="J170"/>
  <c r="J103"/>
  <c i="3" r="R172"/>
  <c r="R169"/>
  <c i="2" r="BK142"/>
  <c r="J142"/>
  <c r="J99"/>
  <c r="R151"/>
  <c r="R150"/>
  <c i="3" r="R207"/>
  <c i="2" r="R125"/>
  <c r="R124"/>
  <c r="R123"/>
  <c r="T142"/>
  <c r="P142"/>
  <c r="P151"/>
  <c r="P150"/>
  <c i="3" r="P131"/>
  <c r="T131"/>
  <c r="T142"/>
  <c r="R159"/>
  <c r="P176"/>
  <c r="T176"/>
  <c r="P187"/>
  <c r="R131"/>
  <c r="P142"/>
  <c r="BK159"/>
  <c r="J159"/>
  <c r="J100"/>
  <c r="P159"/>
  <c r="BK172"/>
  <c r="J172"/>
  <c r="J104"/>
  <c r="BK176"/>
  <c r="J176"/>
  <c r="J105"/>
  <c r="R176"/>
  <c r="R187"/>
  <c r="BK207"/>
  <c r="J207"/>
  <c r="J108"/>
  <c r="BK210"/>
  <c r="J210"/>
  <c r="J109"/>
  <c i="4" r="T119"/>
  <c r="T118"/>
  <c i="2" r="BK125"/>
  <c r="J125"/>
  <c r="J98"/>
  <c r="BK151"/>
  <c r="J151"/>
  <c r="J101"/>
  <c i="3" r="BK131"/>
  <c r="J131"/>
  <c r="J98"/>
  <c r="BK142"/>
  <c r="J142"/>
  <c r="J99"/>
  <c r="R142"/>
  <c r="T159"/>
  <c r="P172"/>
  <c r="P169"/>
  <c r="T172"/>
  <c r="T169"/>
  <c r="BK187"/>
  <c r="J187"/>
  <c r="J106"/>
  <c r="T187"/>
  <c r="P207"/>
  <c r="T207"/>
  <c i="4" r="BK119"/>
  <c r="J119"/>
  <c r="J97"/>
  <c r="P119"/>
  <c r="P118"/>
  <c i="1" r="AU97"/>
  <c i="4" r="R119"/>
  <c r="R118"/>
  <c r="BK125"/>
  <c r="J125"/>
  <c r="J98"/>
  <c i="2" r="BE138"/>
  <c r="BE147"/>
  <c r="BE156"/>
  <c i="3" r="E85"/>
  <c r="BE143"/>
  <c i="2" r="J89"/>
  <c r="BE126"/>
  <c r="BE164"/>
  <c r="BE169"/>
  <c i="3" r="J89"/>
  <c r="BE132"/>
  <c r="BE165"/>
  <c r="BE168"/>
  <c r="BE177"/>
  <c r="BE185"/>
  <c r="BE186"/>
  <c i="2" r="E85"/>
  <c r="BE143"/>
  <c r="BE152"/>
  <c i="3" r="F92"/>
  <c r="BE137"/>
  <c r="BE148"/>
  <c r="BE153"/>
  <c r="BE161"/>
  <c r="BE164"/>
  <c r="BE171"/>
  <c r="BE184"/>
  <c r="BE200"/>
  <c i="2" r="BE130"/>
  <c r="BE144"/>
  <c r="BE146"/>
  <c r="BE149"/>
  <c i="3" r="BE173"/>
  <c r="BE175"/>
  <c r="BE201"/>
  <c r="BE209"/>
  <c i="2" r="F120"/>
  <c i="3" r="BE160"/>
  <c r="BE166"/>
  <c r="BE174"/>
  <c r="BE188"/>
  <c r="BE203"/>
  <c i="1" r="BB96"/>
  <c i="3" r="BK170"/>
  <c r="J170"/>
  <c r="J103"/>
  <c r="BK202"/>
  <c r="J202"/>
  <c r="J107"/>
  <c r="BK167"/>
  <c r="J167"/>
  <c r="J101"/>
  <c i="4" r="F115"/>
  <c r="BE120"/>
  <c r="BE121"/>
  <c r="BE122"/>
  <c i="2" r="BE134"/>
  <c r="BE145"/>
  <c r="BE160"/>
  <c r="BK168"/>
  <c r="J168"/>
  <c r="J102"/>
  <c i="3" r="BE158"/>
  <c r="BE162"/>
  <c r="BE208"/>
  <c i="4" r="E85"/>
  <c r="J89"/>
  <c r="BE123"/>
  <c r="BE124"/>
  <c i="1" r="BC97"/>
  <c i="2" r="F35"/>
  <c i="1" r="BB95"/>
  <c i="4" r="F34"/>
  <c i="1" r="BA97"/>
  <c i="2" r="F37"/>
  <c i="1" r="BD95"/>
  <c i="4" r="F35"/>
  <c i="1" r="BB97"/>
  <c i="3" r="F36"/>
  <c i="1" r="BC96"/>
  <c i="2" r="J34"/>
  <c i="1" r="AW95"/>
  <c i="2" r="F34"/>
  <c i="1" r="BA95"/>
  <c i="3" r="J34"/>
  <c i="1" r="AW96"/>
  <c i="3" r="F37"/>
  <c i="1" r="BD96"/>
  <c i="2" r="F36"/>
  <c i="1" r="BC95"/>
  <c i="4" r="F37"/>
  <c i="1" r="BD97"/>
  <c i="3" r="F34"/>
  <c i="1" r="BA96"/>
  <c i="4" r="J34"/>
  <c i="1" r="AW97"/>
  <c i="3" l="1" r="R130"/>
  <c r="R129"/>
  <c r="P130"/>
  <c r="P129"/>
  <c i="1" r="AU96"/>
  <c i="2" r="P124"/>
  <c r="P123"/>
  <c i="1" r="AU95"/>
  <c i="3" r="T130"/>
  <c r="T129"/>
  <c i="2" r="T124"/>
  <c r="T123"/>
  <c r="BK150"/>
  <c r="J150"/>
  <c r="J100"/>
  <c r="BK124"/>
  <c r="J124"/>
  <c r="J97"/>
  <c i="3" r="BK130"/>
  <c r="J130"/>
  <c r="J97"/>
  <c r="BK169"/>
  <c r="J169"/>
  <c r="J102"/>
  <c i="4" r="BK118"/>
  <c r="J118"/>
  <c r="J96"/>
  <c i="2" r="F33"/>
  <c i="1" r="AZ95"/>
  <c r="BA94"/>
  <c r="AW94"/>
  <c r="AK30"/>
  <c i="2" r="J33"/>
  <c i="1" r="AV95"/>
  <c r="AT95"/>
  <c r="BD94"/>
  <c r="W33"/>
  <c i="3" r="J33"/>
  <c i="1" r="AV96"/>
  <c r="AT96"/>
  <c r="BC94"/>
  <c r="W32"/>
  <c i="4" r="F33"/>
  <c i="1" r="AZ97"/>
  <c i="3" r="F33"/>
  <c i="1" r="AZ96"/>
  <c r="BB94"/>
  <c r="W31"/>
  <c i="4" r="J33"/>
  <c i="1" r="AV97"/>
  <c r="AT97"/>
  <c i="2" l="1" r="BK123"/>
  <c r="J123"/>
  <c r="J96"/>
  <c i="3" r="BK129"/>
  <c r="J129"/>
  <c r="J96"/>
  <c i="1" r="AZ94"/>
  <c r="W29"/>
  <c r="AU94"/>
  <c r="AX94"/>
  <c r="AY94"/>
  <c r="W30"/>
  <c i="4" r="J30"/>
  <c i="1" r="AG97"/>
  <c r="AN97"/>
  <c i="4" l="1" r="J39"/>
  <c i="1" r="AV94"/>
  <c r="AK29"/>
  <c i="2" r="J30"/>
  <c i="1" r="AG95"/>
  <c r="AN95"/>
  <c i="3" r="J30"/>
  <c i="1" r="AG96"/>
  <c r="AN96"/>
  <c i="2" l="1" r="J39"/>
  <c i="3" r="J39"/>
  <c i="1" r="AG94"/>
  <c r="AT94"/>
  <c l="1" r="AN94"/>
  <c r="AK26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<sst xmlns="http://schemas.openxmlformats.org/spreadsheetml/2006/main">
  <si>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</si>
  <si>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</si>
  <si>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</si>
  <si>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</si>
  <si>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</si>
  <si>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{045df563-d135-49e9-8b74-532341050836}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</si>
  <si>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</si>
  <si>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</si>
  <si>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</si>
  <si>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</si>
  <si>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</si>
  <si>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</si>
  <si>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</si>
  <si>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</si>
  <si>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20MT106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</si>
  <si>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</si>
  <si>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</si>
  <si>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Výměna výtahu v objektu Dominikánské náměstí 3, Brno</t>
  </si>
  <si>
    <t>KSO:</t>
  </si>
  <si>
    <t>CC-CZ:</t>
  </si>
  <si>
    <t>Místo:</t>
  </si>
  <si>
    <t>Dominikánské náměstí 196/1, 602 00 Brno</t>
  </si>
  <si>
    <t>Datum:</t>
  </si>
  <si>
    <t>30. 11. 2020</t>
  </si>
  <si>
    <t>Zadavatel:</t>
  </si>
  <si>
    <t>IČ:</t>
  </si>
  <si>
    <t>449 92 785</t>
  </si>
  <si>
    <t>Statutární město Brno</t>
  </si>
  <si>
    <t>DIČ:</t>
  </si>
  <si>
    <t>CZ44992785</t>
  </si>
  <si>
    <t>Uchazeč:</t>
  </si>
  <si>
    <t>Vyplň údaj</t>
  </si>
  <si>
    <t>Projektant:</t>
  </si>
  <si>
    <t>872 45 302</t>
  </si>
  <si>
    <t>Ing. et Ing. Pavel Vyskočil; ČKAIT 1005896</t>
  </si>
  <si>
    <t>CZ87245302</t>
  </si>
  <si>
    <t>True</t>
  </si>
  <si>
    <t>Zpracovatel:</t>
  </si>
  <si>
    <t>253 33 046</t>
  </si>
  <si>
    <t>STAGA stavební agentura s.r.o.</t>
  </si>
  <si>
    <t>CZ25333046</t>
  </si>
  <si>
    <t>Poznámka:</t>
  </si>
  <si>
    <t>Rozpočet slouží výhradně a pouze pro výběr zhotovitele. Množství v položkách je předpokládané a řídí se po vzoru vyhláškou č. 169/2016 Sb. Zhotovitel je povinen zkontrolovat rozpočet a doplnit chybějící položky. V opačném případě je zhotovitel povinen upozornit zadavatele na případné nedostatky. Ceny v nabídce musí vycházet nejen z předloženého soupisu výkonů, ale i ze znalosti celého projektu. Prostudování kompletní dokumentace je nedílnou podmínkou předložení nabídky. Veškeré konstrukce se dodávají jako plně funkční celek. Položky bez označení cenové soustavy jsou položky vlastní kalkulace.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</si>
  <si>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</si>
  <si>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</si>
  <si>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</si>
  <si>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</si>
  <si>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</si>
  <si>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</si>
  <si>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</si>
  <si>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</si>
  <si>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</si>
  <si>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</si>
  <si>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</si>
  <si>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</si>
  <si>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</si>
  <si>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</si>
  <si>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</si>
  <si>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</si>
  <si>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</si>
  <si>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</si>
  <si>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</si>
  <si>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</si>
  <si>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</si>
  <si>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</si>
  <si>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</si>
  <si>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</si>
  <si>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</si>
  <si>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</si>
  <si>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</si>
  <si>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</si>
  <si>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</si>
  <si>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</si>
  <si>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</si>
  <si>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</si>
  <si>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</si>
  <si>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</si>
  <si>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</si>
  <si>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</si>
  <si>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</si>
  <si>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</si>
  <si>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</si>
  <si>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</si>
  <si>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</si>
  <si>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</si>
  <si>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</si>
  <si>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</si>
  <si>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</si>
  <si>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</si>
  <si>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Bourané konstrukce</t>
  </si>
  <si>
    <t>STA</t>
  </si>
  <si>
    <t>1</t>
  </si>
  <si>
    <t>{1b517527-b9e5-406f-9c39-2a36185bde85}</t>
  </si>
  <si>
    <t>2</t>
  </si>
  <si>
    <t>02</t>
  </si>
  <si>
    <t>Nové konstrukce</t>
  </si>
  <si>
    <t>{aaa18901-151d-4dda-82ad-183a892e1806}</t>
  </si>
  <si>
    <t>03</t>
  </si>
  <si>
    <t>VRN</t>
  </si>
  <si>
    <t>{c373086d-fede-407f-91f4-6c4a50ee5382}</t>
  </si>
  <si>
    <t>KRYCÍ LIST SOUPISU PRACÍ</t>
  </si>
  <si>
    <t>Objekt:</t>
  </si>
  <si>
    <t>01 - Bourané konstrukce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</si>
  <si>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</si>
  <si>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</si>
  <si>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</si>
  <si>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</si>
  <si>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</si>
  <si>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</si>
  <si>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9 - Ostatní konstrukce a práce, bourání</t>
  </si>
  <si>
    <t xml:space="preserve">    997 - Přesun sutě</t>
  </si>
  <si>
    <t>PSV - Práce a dodávky PSV</t>
  </si>
  <si>
    <t xml:space="preserve">    767 - Konstrukce zámečnické</t>
  </si>
  <si>
    <t>OST - Ostatní</t>
  </si>
  <si>
    <t xml:space="preserve">VP -   Vícepráce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</si>
  <si>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</si>
  <si>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</si>
  <si>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</si>
  <si>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</si>
  <si>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</si>
  <si>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</si>
  <si>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</si>
  <si>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</si>
  <si>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</si>
  <si>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</si>
  <si>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</si>
  <si>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</si>
  <si>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</si>
  <si>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</si>
  <si>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</si>
  <si>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</si>
  <si>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</t>
  </si>
  <si>
    <t>Ostatní konstrukce a práce, bourání</t>
  </si>
  <si>
    <t>K</t>
  </si>
  <si>
    <t>968072244</t>
  </si>
  <si>
    <t xml:space="preserve">Vybourání kovových rámů oken s křídly, dveřních zárubní, vrat, stěn, ostění nebo obkladů  okenních rámů s křídly jednoduchých, plochy do 1 m2</t>
  </si>
  <si>
    <t>m2</t>
  </si>
  <si>
    <t>CS ÚRS 2020 02</t>
  </si>
  <si>
    <t>4</t>
  </si>
  <si>
    <t>1797826511</t>
  </si>
  <si>
    <t>VV</t>
  </si>
  <si>
    <t>Vybourání okna (dl * v)</t>
  </si>
  <si>
    <t>0,90*0,78</t>
  </si>
  <si>
    <t>Součet</t>
  </si>
  <si>
    <t>968072455</t>
  </si>
  <si>
    <t xml:space="preserve">Vybourání kovových rámů oken s křídly, dveřních zárubní, vrat, stěn, ostění nebo obkladů  dveřních zárubní, plochy do 2 m2</t>
  </si>
  <si>
    <t>-123015374</t>
  </si>
  <si>
    <t>Vybourání zárubní (š * v)</t>
  </si>
  <si>
    <t>0,90*2,00</t>
  </si>
  <si>
    <t>3</t>
  </si>
  <si>
    <t>971033631</t>
  </si>
  <si>
    <t xml:space="preserve">Vybourání otvorů ve zdivu základovém nebo nadzákladovém z cihel, tvárnic, příčkovek  z cihel pálených na maltu vápennou nebo vápenocementovou plochy do 4 m2, tl. do 150 mm</t>
  </si>
  <si>
    <t>1351819849</t>
  </si>
  <si>
    <t>Vybourání otvoru ve zdivu (dl * v)</t>
  </si>
  <si>
    <t>(0,94)*1,51</t>
  </si>
  <si>
    <t>978013141</t>
  </si>
  <si>
    <t>Otlučení vápenných nebo vápenocementových omítek vnitřních ploch stěn s vyškrabáním spar, s očištěním zdiva, v rozsahu přes 10 do 30 %</t>
  </si>
  <si>
    <t>1955680678</t>
  </si>
  <si>
    <t>Otlučení omítky (dl * v)</t>
  </si>
  <si>
    <t>(2,85*2+2,25*2)*2,18</t>
  </si>
  <si>
    <t>997</t>
  </si>
  <si>
    <t>Přesun sutě</t>
  </si>
  <si>
    <t>5</t>
  </si>
  <si>
    <t>997002611</t>
  </si>
  <si>
    <t xml:space="preserve">Nakládání suti a vybouraných hmot na dopravní prostředek  pro vodorovné přemístění</t>
  </si>
  <si>
    <t>t</t>
  </si>
  <si>
    <t>-1730111159</t>
  </si>
  <si>
    <t>6</t>
  </si>
  <si>
    <t>997013215</t>
  </si>
  <si>
    <t xml:space="preserve">Vnitrostaveništní doprava suti a vybouraných hmot  vodorovně do 50 m svisle ručně pro budovy a haly výšky přes 15 do 18 m</t>
  </si>
  <si>
    <t>-2021226327</t>
  </si>
  <si>
    <t>7</t>
  </si>
  <si>
    <t>997013219</t>
  </si>
  <si>
    <t xml:space="preserve">Vnitrostaveništní doprava suti a vybouraných hmot  vodorovně do 50 m Příplatek k cenám -3111 až -3217 za zvětšenou vodorovnou dopravu přes vymezenou dopravní vzdálenost za každých dalších i započatých 10 m</t>
  </si>
  <si>
    <t>737169864</t>
  </si>
  <si>
    <t>8</t>
  </si>
  <si>
    <t>997013501</t>
  </si>
  <si>
    <t xml:space="preserve">Odvoz suti a vybouraných hmot na skládku nebo meziskládku  se složením, na vzdálenost do 1 km</t>
  </si>
  <si>
    <t>1849722562</t>
  </si>
  <si>
    <t>997013509</t>
  </si>
  <si>
    <t xml:space="preserve">Odvoz suti a vybouraných hmot na skládku nebo meziskládku  se složením, na vzdálenost Příplatek k ceně za každý další i započatý 1 km přes 1 km</t>
  </si>
  <si>
    <t>-1562060461</t>
  </si>
  <si>
    <t>4,247*5 'Přepočtené koeficientem množství</t>
  </si>
  <si>
    <t>10</t>
  </si>
  <si>
    <t>997013631</t>
  </si>
  <si>
    <t>Poplatek za uložení stavebního odpadu na skládce (skládkovné) směsného stavebního a demoličního zatříděného do Katalogu odpadů pod kódem 17 09 04</t>
  </si>
  <si>
    <t>-734100891</t>
  </si>
  <si>
    <t>PSV</t>
  </si>
  <si>
    <t>Práce a dodávky PSV</t>
  </si>
  <si>
    <t>767</t>
  </si>
  <si>
    <t>Konstrukce zámečnické</t>
  </si>
  <si>
    <t>11</t>
  </si>
  <si>
    <t>767122812</t>
  </si>
  <si>
    <t xml:space="preserve">Demontáž stěn a příček s výplní z drátěné sítě  svařovaných</t>
  </si>
  <si>
    <t>16</t>
  </si>
  <si>
    <t>628939825</t>
  </si>
  <si>
    <t>Demontáž šachty (dl * v)</t>
  </si>
  <si>
    <t>(1,46*2+2,09*2)*27,34</t>
  </si>
  <si>
    <t>12</t>
  </si>
  <si>
    <t>767161811</t>
  </si>
  <si>
    <t>Demontáž zábradlí do suti rovného rozebíratelný spoj hmotnosti 1 m zábradlí do 20 kg</t>
  </si>
  <si>
    <t>m</t>
  </si>
  <si>
    <t>293859597</t>
  </si>
  <si>
    <t>Demontáž zábradlí (dl)</t>
  </si>
  <si>
    <t>1,30</t>
  </si>
  <si>
    <t>13</t>
  </si>
  <si>
    <t>767161851</t>
  </si>
  <si>
    <t>Demontáž zábradlí do suti madel schodišťových</t>
  </si>
  <si>
    <t>1195480937</t>
  </si>
  <si>
    <t>Demontáž zábradlí (dl * p)</t>
  </si>
  <si>
    <t>(2,50*2+1,60)*7</t>
  </si>
  <si>
    <t>14</t>
  </si>
  <si>
    <t>767691822</t>
  </si>
  <si>
    <t>Ostatní práce - vyvěšení nebo zavěšení kovových křídel s případným uložením a opětovným zavěšením po provedení stavebních změn dveří, plochy do 2 m2</t>
  </si>
  <si>
    <t>kus</t>
  </si>
  <si>
    <t>-868477423</t>
  </si>
  <si>
    <t>Vyvešení křídel (p)</t>
  </si>
  <si>
    <t>OST</t>
  </si>
  <si>
    <t>Ostatní</t>
  </si>
  <si>
    <t>OST000X1</t>
  </si>
  <si>
    <t>Demontáž a ekologická likvidace stávajícího výtahu vč. strojovny a doplńků (dle PD)</t>
  </si>
  <si>
    <t>kpl</t>
  </si>
  <si>
    <t>512</t>
  </si>
  <si>
    <t>28375890</t>
  </si>
  <si>
    <t>VP</t>
  </si>
  <si>
    <t xml:space="preserve">  Vícepráce</t>
  </si>
  <si>
    <t>PN</t>
  </si>
  <si>
    <t>02 - Nové konstrukce</t>
  </si>
  <si>
    <t xml:space="preserve">    3 - Svislé a kompletní konstrukce</t>
  </si>
  <si>
    <t xml:space="preserve">    6 - Úpravy povrchů, podlahy a osazování výplní</t>
  </si>
  <si>
    <t xml:space="preserve">    998 - Přesun hmot</t>
  </si>
  <si>
    <t xml:space="preserve">    766 - Konstrukce truhlářské</t>
  </si>
  <si>
    <t xml:space="preserve">    777 - Podlahy lité</t>
  </si>
  <si>
    <t xml:space="preserve">    784 - Dokončovací práce - malby a tapety</t>
  </si>
  <si>
    <t>HZS - Hodinové zúčtovací sazby</t>
  </si>
  <si>
    <t>Svislé a kompletní konstrukce</t>
  </si>
  <si>
    <t>340238212</t>
  </si>
  <si>
    <t>Zazdívka otvorů v příčkách nebo stěnách cihlami plnými pálenými plochy přes 0,25 m2 do 1 m2, tloušťky přes 100 mm</t>
  </si>
  <si>
    <t>-1461231532</t>
  </si>
  <si>
    <t>Zazdění parapetu (dl * v)</t>
  </si>
  <si>
    <t>7.NP</t>
  </si>
  <si>
    <t>(0,90)*0,18</t>
  </si>
  <si>
    <t>340239212</t>
  </si>
  <si>
    <t>Zazdívka otvorů v příčkách nebo stěnách cihlami plnými pálenými plochy přes 1 m2 do 4 m2, tloušťky přes 100 mm</t>
  </si>
  <si>
    <t>111576623</t>
  </si>
  <si>
    <t>Zazdění otvoru (dl * v)</t>
  </si>
  <si>
    <t>2.PP</t>
  </si>
  <si>
    <t>Úpravy povrchů, podlahy a osazování výplní</t>
  </si>
  <si>
    <t>612315223</t>
  </si>
  <si>
    <t>Vápenná omítka jednotlivých malých ploch štuková na stěnách, plochy jednotlivě přes 0,25 do 1 m2</t>
  </si>
  <si>
    <t>-1800284117</t>
  </si>
  <si>
    <t>Zapravení omítek (p)</t>
  </si>
  <si>
    <t>612315225</t>
  </si>
  <si>
    <t>Vápenná omítka jednotlivých malých ploch štuková na stěnách, plochy jednotlivě přes 1,0 do 4 m2</t>
  </si>
  <si>
    <t>1625507333</t>
  </si>
  <si>
    <t>612325422</t>
  </si>
  <si>
    <t>Oprava vápenocementové omítky vnitřních ploch štukové dvouvrstvé, tloušťky do 20 mm a tloušťky štuku do 3 mm stěn, v rozsahu opravované plochy přes 10 do 30%</t>
  </si>
  <si>
    <t>-260451149</t>
  </si>
  <si>
    <t>Oprava omítky (dl * v)</t>
  </si>
  <si>
    <t>629991011</t>
  </si>
  <si>
    <t xml:space="preserve">Zakrytí vnějších ploch před znečištěním  včetně pozdějšího odkrytí výplní otvorů a svislých ploch fólií přilepenou lepící páskou</t>
  </si>
  <si>
    <t>-2094353178</t>
  </si>
  <si>
    <t>943211112</t>
  </si>
  <si>
    <t xml:space="preserve">Montáž lešení prostorového rámového lehkého pracovního s podlahami  s provozním zatížením tř. 3 do 200 kg/m2, výšky přes 10 do 25 m</t>
  </si>
  <si>
    <t>m3</t>
  </si>
  <si>
    <t>-1835254844</t>
  </si>
  <si>
    <t>943211119</t>
  </si>
  <si>
    <t xml:space="preserve">Montáž lešení prostorového rámového lehkého pracovního s podlahami  Příplatek k cenám za půdorysnou plochu do 6 m2</t>
  </si>
  <si>
    <t>-1211992480</t>
  </si>
  <si>
    <t>943211212</t>
  </si>
  <si>
    <t xml:space="preserve">Montáž lešení prostorového rámového lehkého pracovního s podlahami  Příplatek za první a každý další den použití lešení k ceně -1112</t>
  </si>
  <si>
    <t>-967050173</t>
  </si>
  <si>
    <t>92*30 'Přepočtené koeficientem množství</t>
  </si>
  <si>
    <t>943211812</t>
  </si>
  <si>
    <t xml:space="preserve">Demontáž lešení prostorového rámového lehkého pracovního s podlahami  s provozním zatížením tř. 3 do 200 kg/m2, výšky přes 10 do 25 m</t>
  </si>
  <si>
    <t>-1376621416</t>
  </si>
  <si>
    <t>949101111</t>
  </si>
  <si>
    <t xml:space="preserve">Lešení pomocné pracovní pro objekty pozemních staveb  pro zatížení do 150 kg/m2, o výšce lešeňové podlahy do 1,9 m</t>
  </si>
  <si>
    <t>867684621</t>
  </si>
  <si>
    <t>952901111</t>
  </si>
  <si>
    <t xml:space="preserve">Vyčištění budov nebo objektů před předáním do užívání  budov bytové nebo občanské výstavby, světlé výšky podlaží do 4 m</t>
  </si>
  <si>
    <t>714479736</t>
  </si>
  <si>
    <t>998</t>
  </si>
  <si>
    <t>Přesun hmot</t>
  </si>
  <si>
    <t>998018003</t>
  </si>
  <si>
    <t xml:space="preserve">Přesun hmot pro budovy občanské výstavby, bydlení, výrobu a služby  ruční - bez užití mechanizace vodorovná dopravní vzdálenost do 100 m pro budovy s jakoukoliv nosnou konstrukcí výšky přes 12 do 24 m</t>
  </si>
  <si>
    <t>-795137621</t>
  </si>
  <si>
    <t>766</t>
  </si>
  <si>
    <t>Konstrukce truhlářské</t>
  </si>
  <si>
    <t>766000X1</t>
  </si>
  <si>
    <t>D+M okno plastové s izolačním dvojsklem 900x600 mm vč. vnějšého parapetu a doplňků (dle PD)</t>
  </si>
  <si>
    <t>soubor</t>
  </si>
  <si>
    <t>1150948297</t>
  </si>
  <si>
    <t>767000X1</t>
  </si>
  <si>
    <t>D+M ocelové dveře 850x2000 mm vč. zárubně, kotvení a povrchové úpravy (dle PD)</t>
  </si>
  <si>
    <t>1055126956</t>
  </si>
  <si>
    <t>767000X2</t>
  </si>
  <si>
    <t>D+M schodišťové madlo vč. kotvení a povrchové úpravy (dle PD)</t>
  </si>
  <si>
    <t>580940385</t>
  </si>
  <si>
    <t>17</t>
  </si>
  <si>
    <t>7679951X1</t>
  </si>
  <si>
    <t>D+M atypických zámečnických konstrukcí (podchycení stropní kce) vč. kotvení a povrchové úpravy (dle PD)</t>
  </si>
  <si>
    <t>785093587</t>
  </si>
  <si>
    <t>777</t>
  </si>
  <si>
    <t>Podlahy lité</t>
  </si>
  <si>
    <t>18</t>
  </si>
  <si>
    <t>777131109</t>
  </si>
  <si>
    <t>Penetrační nátěr podlahy epoxidový odolný proti vzlínání olejů</t>
  </si>
  <si>
    <t>-435401550</t>
  </si>
  <si>
    <t>Nátěr podlahy - penetrace (dl * š)</t>
  </si>
  <si>
    <t>(8,21)</t>
  </si>
  <si>
    <t>(2,85*2,25)</t>
  </si>
  <si>
    <t>19</t>
  </si>
  <si>
    <t>777611143</t>
  </si>
  <si>
    <t>Krycí nátěr podlahy chemicky odolný epoxidový</t>
  </si>
  <si>
    <t>-1311078565</t>
  </si>
  <si>
    <t>20</t>
  </si>
  <si>
    <t>998777103</t>
  </si>
  <si>
    <t xml:space="preserve">Přesun hmot pro podlahy lité  stanovený z hmotnosti přesunovaného materiálu vodorovná dopravní vzdálenost do 50 m v objektech výšky přes 12 do 24 m</t>
  </si>
  <si>
    <t>-1430835879</t>
  </si>
  <si>
    <t>998777181</t>
  </si>
  <si>
    <t xml:space="preserve">Přesun hmot pro podlahy lité  stanovený z hmotnosti přesunovaného materiálu Příplatek k cenám za přesun prováděný bez použití mechanizace pro jakoukoliv výšku objektu</t>
  </si>
  <si>
    <t>537867613</t>
  </si>
  <si>
    <t>784</t>
  </si>
  <si>
    <t>Dokončovací práce - malby a tapety</t>
  </si>
  <si>
    <t>22</t>
  </si>
  <si>
    <t>784111005</t>
  </si>
  <si>
    <t>Oprášení (ometení) podkladu v místnostech výšky přes 5,00 m</t>
  </si>
  <si>
    <t>-362518971</t>
  </si>
  <si>
    <t>Malby stěn (dl * v)</t>
  </si>
  <si>
    <t>Malby stropu (dl * š)</t>
  </si>
  <si>
    <t>1.PP-5.NP</t>
  </si>
  <si>
    <t>(19,0)*7</t>
  </si>
  <si>
    <t>6.NP</t>
  </si>
  <si>
    <t>(4,07*4,95)</t>
  </si>
  <si>
    <t>23</t>
  </si>
  <si>
    <t>784181105</t>
  </si>
  <si>
    <t>Penetrace podkladu jednonásobná základní akrylátová v místnostech výšky přes 5,00 m</t>
  </si>
  <si>
    <t>835837437</t>
  </si>
  <si>
    <t>24</t>
  </si>
  <si>
    <t>784221105</t>
  </si>
  <si>
    <t>Malby z malířských směsí otěruvzdorných za sucha dvojnásobné, bílé za sucha otěruvzdorné dobře v místnostech výšky přes 5,00 m</t>
  </si>
  <si>
    <t>-1020362649</t>
  </si>
  <si>
    <t>HZS</t>
  </si>
  <si>
    <t>Hodinové zúčtovací sazby</t>
  </si>
  <si>
    <t>25</t>
  </si>
  <si>
    <t>HZS1302</t>
  </si>
  <si>
    <t xml:space="preserve">Hodinové zúčtovací sazby profesí HSV  provádění konstrukcí zedník specialista</t>
  </si>
  <si>
    <t>hod</t>
  </si>
  <si>
    <t>1037423575</t>
  </si>
  <si>
    <t>Zapravení podest po vybourání šachty (předpokládaný p)</t>
  </si>
  <si>
    <t>26</t>
  </si>
  <si>
    <t>D+M výtah vč. doplňků (dle PD)</t>
  </si>
  <si>
    <t>682846155</t>
  </si>
  <si>
    <t>27</t>
  </si>
  <si>
    <t>OST000X2</t>
  </si>
  <si>
    <t>D+M výtahová šachta vč. opláštění (dle PD)</t>
  </si>
  <si>
    <t>-1265837345</t>
  </si>
  <si>
    <t>03 - VRN</t>
  </si>
  <si>
    <t>VRN - Vedlejší rozpočtové náklady</t>
  </si>
  <si>
    <t>Vedlejší rozpočtové náklady</t>
  </si>
  <si>
    <t>VRN000X1</t>
  </si>
  <si>
    <t>Zařízení staveniště</t>
  </si>
  <si>
    <t>-1954965081</t>
  </si>
  <si>
    <t>VRN000X2</t>
  </si>
  <si>
    <t>Ztížené provozní vlivy</t>
  </si>
  <si>
    <t>-2016942197</t>
  </si>
  <si>
    <t>VRN000X3</t>
  </si>
  <si>
    <t>Přesun kapacit</t>
  </si>
  <si>
    <t>1828959849</t>
  </si>
  <si>
    <t>VRN000X4</t>
  </si>
  <si>
    <t>Inženýrská činnost</t>
  </si>
  <si>
    <t>748687022</t>
  </si>
  <si>
    <t>VRN000X5</t>
  </si>
  <si>
    <t>Zajištění výtahové šachty na schodišti proti pádu osob</t>
  </si>
  <si>
    <t>247059164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</si>
</sst>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7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6" fillId="0" borderId="0" xfId="0" applyFont="1" applyAlignment="1" applyProtection="1">
      <alignment horizontal="left" vertical="center"/>
    </xf>
    <xf numFmtId="4" fontId="6" fillId="0" borderId="0" xfId="0" applyNumberFormat="1" applyFont="1" applyAlignment="1" applyProtection="1"/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2" borderId="22" xfId="0" applyFont="1" applyFill="1" applyBorder="1" applyAlignment="1" applyProtection="1">
      <alignment horizontal="center" vertical="center"/>
      <protection locked="0"/>
    </xf>
    <xf numFmtId="49" fontId="0" fillId="2" borderId="22" xfId="0" applyNumberFormat="1" applyFont="1" applyFill="1" applyBorder="1" applyAlignment="1" applyProtection="1">
      <alignment horizontal="left" vertical="center" wrapText="1"/>
      <protection locked="0"/>
    </xf>
    <xf numFmtId="0" fontId="0" fillId="2" borderId="22" xfId="0" applyFont="1" applyFill="1" applyBorder="1" applyAlignment="1" applyProtection="1">
      <alignment horizontal="left" vertical="center" wrapText="1"/>
      <protection locked="0"/>
    </xf>
    <xf numFmtId="0" fontId="0" fillId="2" borderId="22" xfId="0" applyFont="1" applyFill="1" applyBorder="1" applyAlignment="1" applyProtection="1">
      <alignment horizontal="center" vertical="center" wrapText="1"/>
      <protection locked="0"/>
    </xf>
    <xf numFmtId="167" fontId="0" fillId="2" borderId="22" xfId="0" applyNumberFormat="1" applyFont="1" applyFill="1" applyBorder="1" applyAlignment="1" applyProtection="1">
      <alignment vertical="center"/>
      <protection locked="0"/>
    </xf>
    <xf numFmtId="4" fontId="0" fillId="2" borderId="22" xfId="0" applyNumberFormat="1" applyFont="1" applyFill="1" applyBorder="1" applyAlignment="1" applyProtection="1">
      <alignment vertical="center"/>
      <protection locked="0"/>
    </xf>
    <xf numFmtId="4" fontId="0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1" fillId="2" borderId="22" xfId="0" applyFont="1" applyFill="1" applyBorder="1" applyAlignment="1" applyProtection="1">
      <alignment horizontal="left" vertical="center"/>
      <protection locked="0"/>
    </xf>
    <xf numFmtId="0" fontId="21" fillId="2" borderId="22" xfId="0" applyFont="1" applyFill="1" applyBorder="1" applyAlignment="1" applyProtection="1">
      <alignment horizontal="center" vertical="center"/>
      <protection locked="0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26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28</v>
      </c>
      <c r="AL11" s="22"/>
      <c r="AM11" s="22"/>
      <c r="AN11" s="27" t="s">
        <v>29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30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31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31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28</v>
      </c>
      <c r="AL14" s="22"/>
      <c r="AM14" s="22"/>
      <c r="AN14" s="34" t="s">
        <v>31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32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33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34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28</v>
      </c>
      <c r="AL17" s="22"/>
      <c r="AM17" s="22"/>
      <c r="AN17" s="27" t="s">
        <v>35</v>
      </c>
      <c r="AO17" s="22"/>
      <c r="AP17" s="22"/>
      <c r="AQ17" s="22"/>
      <c r="AR17" s="20"/>
      <c r="BE17" s="31"/>
      <c r="BS17" s="17" t="s">
        <v>36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37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38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39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28</v>
      </c>
      <c r="AL20" s="22"/>
      <c r="AM20" s="22"/>
      <c r="AN20" s="27" t="s">
        <v>40</v>
      </c>
      <c r="AO20" s="22"/>
      <c r="AP20" s="22"/>
      <c r="AQ20" s="22"/>
      <c r="AR20" s="20"/>
      <c r="BE20" s="31"/>
      <c r="BS20" s="17" t="s">
        <v>4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41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71.25" customHeight="1">
      <c r="B23" s="21"/>
      <c r="C23" s="22"/>
      <c r="D23" s="22"/>
      <c r="E23" s="36" t="s">
        <v>42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43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44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45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46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47</v>
      </c>
      <c r="E29" s="47"/>
      <c r="F29" s="32" t="s">
        <v>48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49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50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51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52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53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54</v>
      </c>
      <c r="U35" s="54"/>
      <c r="V35" s="54"/>
      <c r="W35" s="54"/>
      <c r="X35" s="56" t="s">
        <v>55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56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57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58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59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58</v>
      </c>
      <c r="AI60" s="42"/>
      <c r="AJ60" s="42"/>
      <c r="AK60" s="42"/>
      <c r="AL60" s="42"/>
      <c r="AM60" s="64" t="s">
        <v>59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60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61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58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59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58</v>
      </c>
      <c r="AI75" s="42"/>
      <c r="AJ75" s="42"/>
      <c r="AK75" s="42"/>
      <c r="AL75" s="42"/>
      <c r="AM75" s="64" t="s">
        <v>59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62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20MT106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Výměna výtahu v objektu Dominikánské náměstí 3, Brno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Dominikánské náměstí 196/1, 602 00 Brno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30. 11. 2020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25.6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Statutární město Brno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32</v>
      </c>
      <c r="AJ89" s="40"/>
      <c r="AK89" s="40"/>
      <c r="AL89" s="40"/>
      <c r="AM89" s="80" t="str">
        <f>IF(E17="","",E17)</f>
        <v>Ing. et Ing. Pavel Vyskočil; ČKAIT 1005896</v>
      </c>
      <c r="AN89" s="71"/>
      <c r="AO89" s="71"/>
      <c r="AP89" s="71"/>
      <c r="AQ89" s="40"/>
      <c r="AR89" s="44"/>
      <c r="AS89" s="81" t="s">
        <v>63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25.65" customHeight="1">
      <c r="A90" s="38"/>
      <c r="B90" s="39"/>
      <c r="C90" s="32" t="s">
        <v>30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37</v>
      </c>
      <c r="AJ90" s="40"/>
      <c r="AK90" s="40"/>
      <c r="AL90" s="40"/>
      <c r="AM90" s="80" t="str">
        <f>IF(E20="","",E20)</f>
        <v>STAGA stavební agentura s.r.o.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64</v>
      </c>
      <c r="D92" s="94"/>
      <c r="E92" s="94"/>
      <c r="F92" s="94"/>
      <c r="G92" s="94"/>
      <c r="H92" s="95"/>
      <c r="I92" s="96" t="s">
        <v>65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66</v>
      </c>
      <c r="AH92" s="94"/>
      <c r="AI92" s="94"/>
      <c r="AJ92" s="94"/>
      <c r="AK92" s="94"/>
      <c r="AL92" s="94"/>
      <c r="AM92" s="94"/>
      <c r="AN92" s="96" t="s">
        <v>67</v>
      </c>
      <c r="AO92" s="94"/>
      <c r="AP92" s="98"/>
      <c r="AQ92" s="99" t="s">
        <v>68</v>
      </c>
      <c r="AR92" s="44"/>
      <c r="AS92" s="100" t="s">
        <v>69</v>
      </c>
      <c r="AT92" s="101" t="s">
        <v>70</v>
      </c>
      <c r="AU92" s="101" t="s">
        <v>71</v>
      </c>
      <c r="AV92" s="101" t="s">
        <v>72</v>
      </c>
      <c r="AW92" s="101" t="s">
        <v>73</v>
      </c>
      <c r="AX92" s="101" t="s">
        <v>74</v>
      </c>
      <c r="AY92" s="101" t="s">
        <v>75</v>
      </c>
      <c r="AZ92" s="101" t="s">
        <v>76</v>
      </c>
      <c r="BA92" s="101" t="s">
        <v>77</v>
      </c>
      <c r="BB92" s="101" t="s">
        <v>78</v>
      </c>
      <c r="BC92" s="101" t="s">
        <v>79</v>
      </c>
      <c r="BD92" s="102" t="s">
        <v>80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81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ROUND(SUM(AG95:AG97),2)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ROUND(SUM(AS95:AS97),2)</f>
        <v>0</v>
      </c>
      <c r="AT94" s="114">
        <f>ROUND(SUM(AV94:AW94),2)</f>
        <v>0</v>
      </c>
      <c r="AU94" s="115">
        <f>ROUND(SUM(AU95:AU97),5)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ROUND(SUM(AZ95:AZ97),2)</f>
        <v>0</v>
      </c>
      <c r="BA94" s="114">
        <f>ROUND(SUM(BA95:BA97),2)</f>
        <v>0</v>
      </c>
      <c r="BB94" s="114">
        <f>ROUND(SUM(BB95:BB97),2)</f>
        <v>0</v>
      </c>
      <c r="BC94" s="114">
        <f>ROUND(SUM(BC95:BC97),2)</f>
        <v>0</v>
      </c>
      <c r="BD94" s="116">
        <f>ROUND(SUM(BD95:BD97),2)</f>
        <v>0</v>
      </c>
      <c r="BE94" s="6"/>
      <c r="BS94" s="117" t="s">
        <v>82</v>
      </c>
      <c r="BT94" s="117" t="s">
        <v>83</v>
      </c>
      <c r="BU94" s="118" t="s">
        <v>84</v>
      </c>
      <c r="BV94" s="117" t="s">
        <v>85</v>
      </c>
      <c r="BW94" s="117" t="s">
        <v>5</v>
      </c>
      <c r="BX94" s="117" t="s">
        <v>86</v>
      </c>
      <c r="CL94" s="117" t="s">
        <v>1</v>
      </c>
    </row>
    <row r="95" s="7" customFormat="1" ht="16.5" customHeight="1">
      <c r="A95" s="119" t="s">
        <v>87</v>
      </c>
      <c r="B95" s="120"/>
      <c r="C95" s="121"/>
      <c r="D95" s="122" t="s">
        <v>88</v>
      </c>
      <c r="E95" s="122"/>
      <c r="F95" s="122"/>
      <c r="G95" s="122"/>
      <c r="H95" s="122"/>
      <c r="I95" s="123"/>
      <c r="J95" s="122" t="s">
        <v>89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'01 - Bourané konstrukce'!J30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90</v>
      </c>
      <c r="AR95" s="126"/>
      <c r="AS95" s="127">
        <v>0</v>
      </c>
      <c r="AT95" s="128">
        <f>ROUND(SUM(AV95:AW95),2)</f>
        <v>0</v>
      </c>
      <c r="AU95" s="129">
        <f>'01 - Bourané konstrukce'!P123</f>
        <v>0</v>
      </c>
      <c r="AV95" s="128">
        <f>'01 - Bourané konstrukce'!J33</f>
        <v>0</v>
      </c>
      <c r="AW95" s="128">
        <f>'01 - Bourané konstrukce'!J34</f>
        <v>0</v>
      </c>
      <c r="AX95" s="128">
        <f>'01 - Bourané konstrukce'!J35</f>
        <v>0</v>
      </c>
      <c r="AY95" s="128">
        <f>'01 - Bourané konstrukce'!J36</f>
        <v>0</v>
      </c>
      <c r="AZ95" s="128">
        <f>'01 - Bourané konstrukce'!F33</f>
        <v>0</v>
      </c>
      <c r="BA95" s="128">
        <f>'01 - Bourané konstrukce'!F34</f>
        <v>0</v>
      </c>
      <c r="BB95" s="128">
        <f>'01 - Bourané konstrukce'!F35</f>
        <v>0</v>
      </c>
      <c r="BC95" s="128">
        <f>'01 - Bourané konstrukce'!F36</f>
        <v>0</v>
      </c>
      <c r="BD95" s="130">
        <f>'01 - Bourané konstrukce'!F37</f>
        <v>0</v>
      </c>
      <c r="BE95" s="7"/>
      <c r="BT95" s="131" t="s">
        <v>91</v>
      </c>
      <c r="BV95" s="131" t="s">
        <v>85</v>
      </c>
      <c r="BW95" s="131" t="s">
        <v>92</v>
      </c>
      <c r="BX95" s="131" t="s">
        <v>5</v>
      </c>
      <c r="CL95" s="131" t="s">
        <v>1</v>
      </c>
      <c r="CM95" s="131" t="s">
        <v>93</v>
      </c>
    </row>
    <row r="96" s="7" customFormat="1" ht="16.5" customHeight="1">
      <c r="A96" s="119" t="s">
        <v>87</v>
      </c>
      <c r="B96" s="120"/>
      <c r="C96" s="121"/>
      <c r="D96" s="122" t="s">
        <v>94</v>
      </c>
      <c r="E96" s="122"/>
      <c r="F96" s="122"/>
      <c r="G96" s="122"/>
      <c r="H96" s="122"/>
      <c r="I96" s="123"/>
      <c r="J96" s="122" t="s">
        <v>95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4">
        <f>'02 - Nové konstrukce'!J30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90</v>
      </c>
      <c r="AR96" s="126"/>
      <c r="AS96" s="127">
        <v>0</v>
      </c>
      <c r="AT96" s="128">
        <f>ROUND(SUM(AV96:AW96),2)</f>
        <v>0</v>
      </c>
      <c r="AU96" s="129">
        <f>'02 - Nové konstrukce'!P129</f>
        <v>0</v>
      </c>
      <c r="AV96" s="128">
        <f>'02 - Nové konstrukce'!J33</f>
        <v>0</v>
      </c>
      <c r="AW96" s="128">
        <f>'02 - Nové konstrukce'!J34</f>
        <v>0</v>
      </c>
      <c r="AX96" s="128">
        <f>'02 - Nové konstrukce'!J35</f>
        <v>0</v>
      </c>
      <c r="AY96" s="128">
        <f>'02 - Nové konstrukce'!J36</f>
        <v>0</v>
      </c>
      <c r="AZ96" s="128">
        <f>'02 - Nové konstrukce'!F33</f>
        <v>0</v>
      </c>
      <c r="BA96" s="128">
        <f>'02 - Nové konstrukce'!F34</f>
        <v>0</v>
      </c>
      <c r="BB96" s="128">
        <f>'02 - Nové konstrukce'!F35</f>
        <v>0</v>
      </c>
      <c r="BC96" s="128">
        <f>'02 - Nové konstrukce'!F36</f>
        <v>0</v>
      </c>
      <c r="BD96" s="130">
        <f>'02 - Nové konstrukce'!F37</f>
        <v>0</v>
      </c>
      <c r="BE96" s="7"/>
      <c r="BT96" s="131" t="s">
        <v>91</v>
      </c>
      <c r="BV96" s="131" t="s">
        <v>85</v>
      </c>
      <c r="BW96" s="131" t="s">
        <v>96</v>
      </c>
      <c r="BX96" s="131" t="s">
        <v>5</v>
      </c>
      <c r="CL96" s="131" t="s">
        <v>1</v>
      </c>
      <c r="CM96" s="131" t="s">
        <v>93</v>
      </c>
    </row>
    <row r="97" s="7" customFormat="1" ht="16.5" customHeight="1">
      <c r="A97" s="119" t="s">
        <v>87</v>
      </c>
      <c r="B97" s="120"/>
      <c r="C97" s="121"/>
      <c r="D97" s="122" t="s">
        <v>97</v>
      </c>
      <c r="E97" s="122"/>
      <c r="F97" s="122"/>
      <c r="G97" s="122"/>
      <c r="H97" s="122"/>
      <c r="I97" s="123"/>
      <c r="J97" s="122" t="s">
        <v>98</v>
      </c>
      <c r="K97" s="122"/>
      <c r="L97" s="122"/>
      <c r="M97" s="122"/>
      <c r="N97" s="122"/>
      <c r="O97" s="122"/>
      <c r="P97" s="122"/>
      <c r="Q97" s="122"/>
      <c r="R97" s="122"/>
      <c r="S97" s="122"/>
      <c r="T97" s="122"/>
      <c r="U97" s="122"/>
      <c r="V97" s="122"/>
      <c r="W97" s="122"/>
      <c r="X97" s="122"/>
      <c r="Y97" s="122"/>
      <c r="Z97" s="122"/>
      <c r="AA97" s="122"/>
      <c r="AB97" s="122"/>
      <c r="AC97" s="122"/>
      <c r="AD97" s="122"/>
      <c r="AE97" s="122"/>
      <c r="AF97" s="122"/>
      <c r="AG97" s="124">
        <f>'03 - VRN'!J30</f>
        <v>0</v>
      </c>
      <c r="AH97" s="123"/>
      <c r="AI97" s="123"/>
      <c r="AJ97" s="123"/>
      <c r="AK97" s="123"/>
      <c r="AL97" s="123"/>
      <c r="AM97" s="123"/>
      <c r="AN97" s="124">
        <f>SUM(AG97,AT97)</f>
        <v>0</v>
      </c>
      <c r="AO97" s="123"/>
      <c r="AP97" s="123"/>
      <c r="AQ97" s="125" t="s">
        <v>90</v>
      </c>
      <c r="AR97" s="126"/>
      <c r="AS97" s="132">
        <v>0</v>
      </c>
      <c r="AT97" s="133">
        <f>ROUND(SUM(AV97:AW97),2)</f>
        <v>0</v>
      </c>
      <c r="AU97" s="134">
        <f>'03 - VRN'!P118</f>
        <v>0</v>
      </c>
      <c r="AV97" s="133">
        <f>'03 - VRN'!J33</f>
        <v>0</v>
      </c>
      <c r="AW97" s="133">
        <f>'03 - VRN'!J34</f>
        <v>0</v>
      </c>
      <c r="AX97" s="133">
        <f>'03 - VRN'!J35</f>
        <v>0</v>
      </c>
      <c r="AY97" s="133">
        <f>'03 - VRN'!J36</f>
        <v>0</v>
      </c>
      <c r="AZ97" s="133">
        <f>'03 - VRN'!F33</f>
        <v>0</v>
      </c>
      <c r="BA97" s="133">
        <f>'03 - VRN'!F34</f>
        <v>0</v>
      </c>
      <c r="BB97" s="133">
        <f>'03 - VRN'!F35</f>
        <v>0</v>
      </c>
      <c r="BC97" s="133">
        <f>'03 - VRN'!F36</f>
        <v>0</v>
      </c>
      <c r="BD97" s="135">
        <f>'03 - VRN'!F37</f>
        <v>0</v>
      </c>
      <c r="BE97" s="7"/>
      <c r="BT97" s="131" t="s">
        <v>91</v>
      </c>
      <c r="BV97" s="131" t="s">
        <v>85</v>
      </c>
      <c r="BW97" s="131" t="s">
        <v>99</v>
      </c>
      <c r="BX97" s="131" t="s">
        <v>5</v>
      </c>
      <c r="CL97" s="131" t="s">
        <v>1</v>
      </c>
      <c r="CM97" s="131" t="s">
        <v>93</v>
      </c>
    </row>
    <row r="98" s="2" customFormat="1" ht="30" customHeight="1">
      <c r="A98" s="38"/>
      <c r="B98" s="39"/>
      <c r="C98" s="40"/>
      <c r="D98" s="40"/>
      <c r="E98" s="40"/>
      <c r="F98" s="40"/>
      <c r="G98" s="40"/>
      <c r="H98" s="40"/>
      <c r="I98" s="40"/>
      <c r="J98" s="40"/>
      <c r="K98" s="40"/>
      <c r="L98" s="40"/>
      <c r="M98" s="40"/>
      <c r="N98" s="40"/>
      <c r="O98" s="40"/>
      <c r="P98" s="40"/>
      <c r="Q98" s="40"/>
      <c r="R98" s="40"/>
      <c r="S98" s="40"/>
      <c r="T98" s="40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F98" s="40"/>
      <c r="AG98" s="40"/>
      <c r="AH98" s="40"/>
      <c r="AI98" s="40"/>
      <c r="AJ98" s="40"/>
      <c r="AK98" s="40"/>
      <c r="AL98" s="40"/>
      <c r="AM98" s="40"/>
      <c r="AN98" s="40"/>
      <c r="AO98" s="40"/>
      <c r="AP98" s="40"/>
      <c r="AQ98" s="40"/>
      <c r="AR98" s="44"/>
      <c r="AS98" s="38"/>
      <c r="AT98" s="38"/>
      <c r="AU98" s="38"/>
      <c r="AV98" s="38"/>
      <c r="AW98" s="38"/>
      <c r="AX98" s="38"/>
      <c r="AY98" s="38"/>
      <c r="AZ98" s="38"/>
      <c r="BA98" s="38"/>
      <c r="BB98" s="38"/>
      <c r="BC98" s="38"/>
      <c r="BD98" s="38"/>
      <c r="BE98" s="38"/>
    </row>
    <row r="99" s="2" customFormat="1" ht="6.96" customHeight="1">
      <c r="A99" s="38"/>
      <c r="B99" s="66"/>
      <c r="C99" s="67"/>
      <c r="D99" s="67"/>
      <c r="E99" s="67"/>
      <c r="F99" s="67"/>
      <c r="G99" s="67"/>
      <c r="H99" s="67"/>
      <c r="I99" s="67"/>
      <c r="J99" s="67"/>
      <c r="K99" s="67"/>
      <c r="L99" s="67"/>
      <c r="M99" s="67"/>
      <c r="N99" s="67"/>
      <c r="O99" s="67"/>
      <c r="P99" s="67"/>
      <c r="Q99" s="67"/>
      <c r="R99" s="67"/>
      <c r="S99" s="67"/>
      <c r="T99" s="67"/>
      <c r="U99" s="67"/>
      <c r="V99" s="67"/>
      <c r="W99" s="67"/>
      <c r="X99" s="67"/>
      <c r="Y99" s="67"/>
      <c r="Z99" s="67"/>
      <c r="AA99" s="67"/>
      <c r="AB99" s="67"/>
      <c r="AC99" s="67"/>
      <c r="AD99" s="67"/>
      <c r="AE99" s="67"/>
      <c r="AF99" s="67"/>
      <c r="AG99" s="67"/>
      <c r="AH99" s="67"/>
      <c r="AI99" s="67"/>
      <c r="AJ99" s="67"/>
      <c r="AK99" s="67"/>
      <c r="AL99" s="67"/>
      <c r="AM99" s="67"/>
      <c r="AN99" s="67"/>
      <c r="AO99" s="67"/>
      <c r="AP99" s="67"/>
      <c r="AQ99" s="67"/>
      <c r="AR99" s="44"/>
      <c r="AS99" s="38"/>
      <c r="AT99" s="38"/>
      <c r="AU99" s="38"/>
      <c r="AV99" s="38"/>
      <c r="AW99" s="38"/>
      <c r="AX99" s="38"/>
      <c r="AY99" s="38"/>
      <c r="AZ99" s="38"/>
      <c r="BA99" s="38"/>
      <c r="BB99" s="38"/>
      <c r="BC99" s="38"/>
      <c r="BD99" s="38"/>
      <c r="BE99" s="38"/>
    </row>
  </sheetData>
  <sheetProtection sheet="1" formatColumns="0" formatRows="0" objects="1" scenarios="1" spinCount="100000" saltValue="89xD5RQ76O57mfEfAwa4mUOkHajxJYUhEqsKN5dublKMMDzaA67ProxYAbhtvAtElcu+FO1gFQN7WUz4gH7d2w==" hashValue="U0MSh/dL258WQhUPNU/T1RTQmw+z9HfeDCiCvafmfjlj1Jq0a5UXrqG/j+9EGVbgUHrds5dNCNG3XGPjXl/wMQ==" algorithmName="SHA-512" password="CC35"/>
  <mergeCells count="50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N97:AP97"/>
    <mergeCell ref="AG97:AM97"/>
    <mergeCell ref="D97:H97"/>
    <mergeCell ref="J97:AF97"/>
    <mergeCell ref="AG94:AM94"/>
    <mergeCell ref="AN94:AP94"/>
    <mergeCell ref="AR2:BE2"/>
  </mergeCells>
  <hyperlinks>
    <hyperlink ref="A95" location="'01 - Bourané konstrukce'!C2" display="/"/>
    <hyperlink ref="A96" location="'02 - Nové konstrukce'!C2" display="/"/>
    <hyperlink ref="A97" location="'03 - VRN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92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93</v>
      </c>
    </row>
    <row r="4" s="1" customFormat="1" ht="24.96" customHeight="1">
      <c r="B4" s="20"/>
      <c r="D4" s="138" t="s">
        <v>100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Výměna výtahu v objektu Dominikánské náměstí 3, Brno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101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102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30. 11. 2020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26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27</v>
      </c>
      <c r="F15" s="38"/>
      <c r="G15" s="38"/>
      <c r="H15" s="38"/>
      <c r="I15" s="140" t="s">
        <v>28</v>
      </c>
      <c r="J15" s="143" t="s">
        <v>29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30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32</v>
      </c>
      <c r="E20" s="38"/>
      <c r="F20" s="38"/>
      <c r="G20" s="38"/>
      <c r="H20" s="38"/>
      <c r="I20" s="140" t="s">
        <v>25</v>
      </c>
      <c r="J20" s="143" t="s">
        <v>33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34</v>
      </c>
      <c r="F21" s="38"/>
      <c r="G21" s="38"/>
      <c r="H21" s="38"/>
      <c r="I21" s="140" t="s">
        <v>28</v>
      </c>
      <c r="J21" s="143" t="s">
        <v>35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37</v>
      </c>
      <c r="E23" s="38"/>
      <c r="F23" s="38"/>
      <c r="G23" s="38"/>
      <c r="H23" s="38"/>
      <c r="I23" s="140" t="s">
        <v>25</v>
      </c>
      <c r="J23" s="143" t="s">
        <v>38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39</v>
      </c>
      <c r="F24" s="38"/>
      <c r="G24" s="38"/>
      <c r="H24" s="38"/>
      <c r="I24" s="140" t="s">
        <v>28</v>
      </c>
      <c r="J24" s="143" t="s">
        <v>40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41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07.25" customHeight="1">
      <c r="A27" s="145"/>
      <c r="B27" s="146"/>
      <c r="C27" s="145"/>
      <c r="D27" s="145"/>
      <c r="E27" s="147" t="s">
        <v>42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43</v>
      </c>
      <c r="E30" s="38"/>
      <c r="F30" s="38"/>
      <c r="G30" s="38"/>
      <c r="H30" s="38"/>
      <c r="I30" s="38"/>
      <c r="J30" s="151">
        <f>ROUND(J123,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45</v>
      </c>
      <c r="G32" s="38"/>
      <c r="H32" s="38"/>
      <c r="I32" s="152" t="s">
        <v>44</v>
      </c>
      <c r="J32" s="152" t="s">
        <v>46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47</v>
      </c>
      <c r="E33" s="140" t="s">
        <v>48</v>
      </c>
      <c r="F33" s="154">
        <f>ROUND((ROUND((SUM(BE123:BE169)),  2) + SUM(BE171:BE175)), 2)</f>
        <v>0</v>
      </c>
      <c r="G33" s="38"/>
      <c r="H33" s="38"/>
      <c r="I33" s="155">
        <v>0.20999999999999999</v>
      </c>
      <c r="J33" s="154">
        <f>ROUND((ROUND(((SUM(BE123:BE169))*I33),  2) + (SUM(BE171:BE175)*I33)),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49</v>
      </c>
      <c r="F34" s="154">
        <f>ROUND((ROUND((SUM(BF123:BF169)),  2) + SUM(BF171:BF175)), 2)</f>
        <v>0</v>
      </c>
      <c r="G34" s="38"/>
      <c r="H34" s="38"/>
      <c r="I34" s="155">
        <v>0.14999999999999999</v>
      </c>
      <c r="J34" s="154">
        <f>ROUND((ROUND(((SUM(BF123:BF169))*I34),  2) + (SUM(BF171:BF175)*I34)),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50</v>
      </c>
      <c r="F35" s="154">
        <f>ROUND((ROUND((SUM(BG123:BG169)),  2) + SUM(BG171:BG175)),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51</v>
      </c>
      <c r="F36" s="154">
        <f>ROUND((ROUND((SUM(BH123:BH169)),  2) + SUM(BH171:BH175)),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52</v>
      </c>
      <c r="F37" s="154">
        <f>ROUND((ROUND((SUM(BI123:BI169)),  2) + SUM(BI171:BI175)),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53</v>
      </c>
      <c r="E39" s="158"/>
      <c r="F39" s="158"/>
      <c r="G39" s="159" t="s">
        <v>54</v>
      </c>
      <c r="H39" s="160" t="s">
        <v>55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56</v>
      </c>
      <c r="E50" s="164"/>
      <c r="F50" s="164"/>
      <c r="G50" s="163" t="s">
        <v>57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58</v>
      </c>
      <c r="E61" s="166"/>
      <c r="F61" s="167" t="s">
        <v>59</v>
      </c>
      <c r="G61" s="165" t="s">
        <v>58</v>
      </c>
      <c r="H61" s="166"/>
      <c r="I61" s="166"/>
      <c r="J61" s="168" t="s">
        <v>59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60</v>
      </c>
      <c r="E65" s="169"/>
      <c r="F65" s="169"/>
      <c r="G65" s="163" t="s">
        <v>61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58</v>
      </c>
      <c r="E76" s="166"/>
      <c r="F76" s="167" t="s">
        <v>59</v>
      </c>
      <c r="G76" s="165" t="s">
        <v>58</v>
      </c>
      <c r="H76" s="166"/>
      <c r="I76" s="166"/>
      <c r="J76" s="168" t="s">
        <v>59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103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Výměna výtahu v objektu Dominikánské náměstí 3, Brno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101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01 - Bourané konstrukce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Dominikánské náměstí 196/1, 602 00 Brno</v>
      </c>
      <c r="G89" s="40"/>
      <c r="H89" s="40"/>
      <c r="I89" s="32" t="s">
        <v>22</v>
      </c>
      <c r="J89" s="79" t="str">
        <f>IF(J12="","",J12)</f>
        <v>30. 11. 2020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40.05" customHeight="1">
      <c r="A91" s="38"/>
      <c r="B91" s="39"/>
      <c r="C91" s="32" t="s">
        <v>24</v>
      </c>
      <c r="D91" s="40"/>
      <c r="E91" s="40"/>
      <c r="F91" s="27" t="str">
        <f>E15</f>
        <v>Statutární město Brno</v>
      </c>
      <c r="G91" s="40"/>
      <c r="H91" s="40"/>
      <c r="I91" s="32" t="s">
        <v>32</v>
      </c>
      <c r="J91" s="36" t="str">
        <f>E21</f>
        <v>Ing. et Ing. Pavel Vyskočil; ČKAIT 1005896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25.65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32" t="s">
        <v>37</v>
      </c>
      <c r="J92" s="36" t="str">
        <f>E24</f>
        <v>STAGA stavební agentura s.r.o.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104</v>
      </c>
      <c r="D94" s="176"/>
      <c r="E94" s="176"/>
      <c r="F94" s="176"/>
      <c r="G94" s="176"/>
      <c r="H94" s="176"/>
      <c r="I94" s="176"/>
      <c r="J94" s="177" t="s">
        <v>105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106</v>
      </c>
      <c r="D96" s="40"/>
      <c r="E96" s="40"/>
      <c r="F96" s="40"/>
      <c r="G96" s="40"/>
      <c r="H96" s="40"/>
      <c r="I96" s="40"/>
      <c r="J96" s="110">
        <f>J123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107</v>
      </c>
    </row>
    <row r="97" s="9" customFormat="1" ht="24.96" customHeight="1">
      <c r="A97" s="9"/>
      <c r="B97" s="179"/>
      <c r="C97" s="180"/>
      <c r="D97" s="181" t="s">
        <v>108</v>
      </c>
      <c r="E97" s="182"/>
      <c r="F97" s="182"/>
      <c r="G97" s="182"/>
      <c r="H97" s="182"/>
      <c r="I97" s="182"/>
      <c r="J97" s="183">
        <f>J124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109</v>
      </c>
      <c r="E98" s="188"/>
      <c r="F98" s="188"/>
      <c r="G98" s="188"/>
      <c r="H98" s="188"/>
      <c r="I98" s="188"/>
      <c r="J98" s="189">
        <f>J125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110</v>
      </c>
      <c r="E99" s="188"/>
      <c r="F99" s="188"/>
      <c r="G99" s="188"/>
      <c r="H99" s="188"/>
      <c r="I99" s="188"/>
      <c r="J99" s="189">
        <f>J142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9" customFormat="1" ht="24.96" customHeight="1">
      <c r="A100" s="9"/>
      <c r="B100" s="179"/>
      <c r="C100" s="180"/>
      <c r="D100" s="181" t="s">
        <v>111</v>
      </c>
      <c r="E100" s="182"/>
      <c r="F100" s="182"/>
      <c r="G100" s="182"/>
      <c r="H100" s="182"/>
      <c r="I100" s="182"/>
      <c r="J100" s="183">
        <f>J150</f>
        <v>0</v>
      </c>
      <c r="K100" s="180"/>
      <c r="L100" s="184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10" customFormat="1" ht="19.92" customHeight="1">
      <c r="A101" s="10"/>
      <c r="B101" s="185"/>
      <c r="C101" s="186"/>
      <c r="D101" s="187" t="s">
        <v>112</v>
      </c>
      <c r="E101" s="188"/>
      <c r="F101" s="188"/>
      <c r="G101" s="188"/>
      <c r="H101" s="188"/>
      <c r="I101" s="188"/>
      <c r="J101" s="189">
        <f>J151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79"/>
      <c r="C102" s="180"/>
      <c r="D102" s="181" t="s">
        <v>113</v>
      </c>
      <c r="E102" s="182"/>
      <c r="F102" s="182"/>
      <c r="G102" s="182"/>
      <c r="H102" s="182"/>
      <c r="I102" s="182"/>
      <c r="J102" s="183">
        <f>J168</f>
        <v>0</v>
      </c>
      <c r="K102" s="180"/>
      <c r="L102" s="184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9" customFormat="1" ht="21.84" customHeight="1">
      <c r="A103" s="9"/>
      <c r="B103" s="179"/>
      <c r="C103" s="180"/>
      <c r="D103" s="191" t="s">
        <v>114</v>
      </c>
      <c r="E103" s="180"/>
      <c r="F103" s="180"/>
      <c r="G103" s="180"/>
      <c r="H103" s="180"/>
      <c r="I103" s="180"/>
      <c r="J103" s="192">
        <f>J170</f>
        <v>0</v>
      </c>
      <c r="K103" s="180"/>
      <c r="L103" s="184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2" customFormat="1" ht="21.84" customHeight="1">
      <c r="A104" s="38"/>
      <c r="B104" s="39"/>
      <c r="C104" s="40"/>
      <c r="D104" s="40"/>
      <c r="E104" s="40"/>
      <c r="F104" s="40"/>
      <c r="G104" s="40"/>
      <c r="H104" s="40"/>
      <c r="I104" s="40"/>
      <c r="J104" s="40"/>
      <c r="K104" s="40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6.96" customHeight="1">
      <c r="A105" s="38"/>
      <c r="B105" s="66"/>
      <c r="C105" s="67"/>
      <c r="D105" s="67"/>
      <c r="E105" s="67"/>
      <c r="F105" s="67"/>
      <c r="G105" s="67"/>
      <c r="H105" s="67"/>
      <c r="I105" s="67"/>
      <c r="J105" s="67"/>
      <c r="K105" s="67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9" s="2" customFormat="1" ht="6.96" customHeight="1">
      <c r="A109" s="38"/>
      <c r="B109" s="68"/>
      <c r="C109" s="69"/>
      <c r="D109" s="69"/>
      <c r="E109" s="69"/>
      <c r="F109" s="69"/>
      <c r="G109" s="69"/>
      <c r="H109" s="69"/>
      <c r="I109" s="69"/>
      <c r="J109" s="69"/>
      <c r="K109" s="69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24.96" customHeight="1">
      <c r="A110" s="38"/>
      <c r="B110" s="39"/>
      <c r="C110" s="23" t="s">
        <v>115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16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40"/>
      <c r="D113" s="40"/>
      <c r="E113" s="174" t="str">
        <f>E7</f>
        <v>Výměna výtahu v objektu Dominikánské náměstí 3, Brno</v>
      </c>
      <c r="F113" s="32"/>
      <c r="G113" s="32"/>
      <c r="H113" s="32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101</v>
      </c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6.5" customHeight="1">
      <c r="A115" s="38"/>
      <c r="B115" s="39"/>
      <c r="C115" s="40"/>
      <c r="D115" s="40"/>
      <c r="E115" s="76" t="str">
        <f>E9</f>
        <v>01 - Bourané konstrukce</v>
      </c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20</v>
      </c>
      <c r="D117" s="40"/>
      <c r="E117" s="40"/>
      <c r="F117" s="27" t="str">
        <f>F12</f>
        <v>Dominikánské náměstí 196/1, 602 00 Brno</v>
      </c>
      <c r="G117" s="40"/>
      <c r="H117" s="40"/>
      <c r="I117" s="32" t="s">
        <v>22</v>
      </c>
      <c r="J117" s="79" t="str">
        <f>IF(J12="","",J12)</f>
        <v>30. 11. 2020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40.05" customHeight="1">
      <c r="A119" s="38"/>
      <c r="B119" s="39"/>
      <c r="C119" s="32" t="s">
        <v>24</v>
      </c>
      <c r="D119" s="40"/>
      <c r="E119" s="40"/>
      <c r="F119" s="27" t="str">
        <f>E15</f>
        <v>Statutární město Brno</v>
      </c>
      <c r="G119" s="40"/>
      <c r="H119" s="40"/>
      <c r="I119" s="32" t="s">
        <v>32</v>
      </c>
      <c r="J119" s="36" t="str">
        <f>E21</f>
        <v>Ing. et Ing. Pavel Vyskočil; ČKAIT 1005896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25.65" customHeight="1">
      <c r="A120" s="38"/>
      <c r="B120" s="39"/>
      <c r="C120" s="32" t="s">
        <v>30</v>
      </c>
      <c r="D120" s="40"/>
      <c r="E120" s="40"/>
      <c r="F120" s="27" t="str">
        <f>IF(E18="","",E18)</f>
        <v>Vyplň údaj</v>
      </c>
      <c r="G120" s="40"/>
      <c r="H120" s="40"/>
      <c r="I120" s="32" t="s">
        <v>37</v>
      </c>
      <c r="J120" s="36" t="str">
        <f>E24</f>
        <v>STAGA stavební agentura s.r.o.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0.32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11" customFormat="1" ht="29.28" customHeight="1">
      <c r="A122" s="193"/>
      <c r="B122" s="194"/>
      <c r="C122" s="195" t="s">
        <v>116</v>
      </c>
      <c r="D122" s="196" t="s">
        <v>68</v>
      </c>
      <c r="E122" s="196" t="s">
        <v>64</v>
      </c>
      <c r="F122" s="196" t="s">
        <v>65</v>
      </c>
      <c r="G122" s="196" t="s">
        <v>117</v>
      </c>
      <c r="H122" s="196" t="s">
        <v>118</v>
      </c>
      <c r="I122" s="196" t="s">
        <v>119</v>
      </c>
      <c r="J122" s="196" t="s">
        <v>105</v>
      </c>
      <c r="K122" s="197" t="s">
        <v>120</v>
      </c>
      <c r="L122" s="198"/>
      <c r="M122" s="100" t="s">
        <v>1</v>
      </c>
      <c r="N122" s="101" t="s">
        <v>47</v>
      </c>
      <c r="O122" s="101" t="s">
        <v>121</v>
      </c>
      <c r="P122" s="101" t="s">
        <v>122</v>
      </c>
      <c r="Q122" s="101" t="s">
        <v>123</v>
      </c>
      <c r="R122" s="101" t="s">
        <v>124</v>
      </c>
      <c r="S122" s="101" t="s">
        <v>125</v>
      </c>
      <c r="T122" s="102" t="s">
        <v>126</v>
      </c>
      <c r="U122" s="193"/>
      <c r="V122" s="193"/>
      <c r="W122" s="193"/>
      <c r="X122" s="193"/>
      <c r="Y122" s="193"/>
      <c r="Z122" s="193"/>
      <c r="AA122" s="193"/>
      <c r="AB122" s="193"/>
      <c r="AC122" s="193"/>
      <c r="AD122" s="193"/>
      <c r="AE122" s="193"/>
    </row>
    <row r="123" s="2" customFormat="1" ht="22.8" customHeight="1">
      <c r="A123" s="38"/>
      <c r="B123" s="39"/>
      <c r="C123" s="107" t="s">
        <v>127</v>
      </c>
      <c r="D123" s="40"/>
      <c r="E123" s="40"/>
      <c r="F123" s="40"/>
      <c r="G123" s="40"/>
      <c r="H123" s="40"/>
      <c r="I123" s="40"/>
      <c r="J123" s="199">
        <f>BK123</f>
        <v>0</v>
      </c>
      <c r="K123" s="40"/>
      <c r="L123" s="44"/>
      <c r="M123" s="103"/>
      <c r="N123" s="200"/>
      <c r="O123" s="104"/>
      <c r="P123" s="201">
        <f>P124+P150+P168+P170</f>
        <v>0</v>
      </c>
      <c r="Q123" s="104"/>
      <c r="R123" s="201">
        <f>R124+R150+R168+R170</f>
        <v>0</v>
      </c>
      <c r="S123" s="104"/>
      <c r="T123" s="202">
        <f>T124+T150+T168+T170</f>
        <v>4.2472580000000004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82</v>
      </c>
      <c r="AU123" s="17" t="s">
        <v>107</v>
      </c>
      <c r="BK123" s="203">
        <f>BK124+BK150+BK168+BK170</f>
        <v>0</v>
      </c>
    </row>
    <row r="124" s="12" customFormat="1" ht="25.92" customHeight="1">
      <c r="A124" s="12"/>
      <c r="B124" s="204"/>
      <c r="C124" s="205"/>
      <c r="D124" s="206" t="s">
        <v>82</v>
      </c>
      <c r="E124" s="207" t="s">
        <v>128</v>
      </c>
      <c r="F124" s="207" t="s">
        <v>129</v>
      </c>
      <c r="G124" s="205"/>
      <c r="H124" s="205"/>
      <c r="I124" s="208"/>
      <c r="J124" s="192">
        <f>BK124</f>
        <v>0</v>
      </c>
      <c r="K124" s="205"/>
      <c r="L124" s="209"/>
      <c r="M124" s="210"/>
      <c r="N124" s="211"/>
      <c r="O124" s="211"/>
      <c r="P124" s="212">
        <f>P125+P142</f>
        <v>0</v>
      </c>
      <c r="Q124" s="211"/>
      <c r="R124" s="212">
        <f>R125+R142</f>
        <v>0</v>
      </c>
      <c r="S124" s="211"/>
      <c r="T124" s="213">
        <f>T125+T142</f>
        <v>0.78791999999999995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4" t="s">
        <v>91</v>
      </c>
      <c r="AT124" s="215" t="s">
        <v>82</v>
      </c>
      <c r="AU124" s="215" t="s">
        <v>83</v>
      </c>
      <c r="AY124" s="214" t="s">
        <v>130</v>
      </c>
      <c r="BK124" s="216">
        <f>BK125+BK142</f>
        <v>0</v>
      </c>
    </row>
    <row r="125" s="12" customFormat="1" ht="22.8" customHeight="1">
      <c r="A125" s="12"/>
      <c r="B125" s="204"/>
      <c r="C125" s="205"/>
      <c r="D125" s="206" t="s">
        <v>82</v>
      </c>
      <c r="E125" s="217" t="s">
        <v>131</v>
      </c>
      <c r="F125" s="217" t="s">
        <v>132</v>
      </c>
      <c r="G125" s="205"/>
      <c r="H125" s="205"/>
      <c r="I125" s="208"/>
      <c r="J125" s="218">
        <f>BK125</f>
        <v>0</v>
      </c>
      <c r="K125" s="205"/>
      <c r="L125" s="209"/>
      <c r="M125" s="210"/>
      <c r="N125" s="211"/>
      <c r="O125" s="211"/>
      <c r="P125" s="212">
        <f>SUM(P126:P141)</f>
        <v>0</v>
      </c>
      <c r="Q125" s="211"/>
      <c r="R125" s="212">
        <f>SUM(R126:R141)</f>
        <v>0</v>
      </c>
      <c r="S125" s="211"/>
      <c r="T125" s="213">
        <f>SUM(T126:T141)</f>
        <v>0.78791999999999995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4" t="s">
        <v>91</v>
      </c>
      <c r="AT125" s="215" t="s">
        <v>82</v>
      </c>
      <c r="AU125" s="215" t="s">
        <v>91</v>
      </c>
      <c r="AY125" s="214" t="s">
        <v>130</v>
      </c>
      <c r="BK125" s="216">
        <f>SUM(BK126:BK141)</f>
        <v>0</v>
      </c>
    </row>
    <row r="126" s="2" customFormat="1" ht="37.8" customHeight="1">
      <c r="A126" s="38"/>
      <c r="B126" s="39"/>
      <c r="C126" s="219" t="s">
        <v>91</v>
      </c>
      <c r="D126" s="219" t="s">
        <v>133</v>
      </c>
      <c r="E126" s="220" t="s">
        <v>134</v>
      </c>
      <c r="F126" s="221" t="s">
        <v>135</v>
      </c>
      <c r="G126" s="222" t="s">
        <v>136</v>
      </c>
      <c r="H126" s="223">
        <v>0.70199999999999996</v>
      </c>
      <c r="I126" s="224"/>
      <c r="J126" s="225">
        <f>ROUND(I126*H126,2)</f>
        <v>0</v>
      </c>
      <c r="K126" s="221" t="s">
        <v>137</v>
      </c>
      <c r="L126" s="44"/>
      <c r="M126" s="226" t="s">
        <v>1</v>
      </c>
      <c r="N126" s="227" t="s">
        <v>48</v>
      </c>
      <c r="O126" s="91"/>
      <c r="P126" s="228">
        <f>O126*H126</f>
        <v>0</v>
      </c>
      <c r="Q126" s="228">
        <v>0</v>
      </c>
      <c r="R126" s="228">
        <f>Q126*H126</f>
        <v>0</v>
      </c>
      <c r="S126" s="228">
        <v>0.065000000000000002</v>
      </c>
      <c r="T126" s="229">
        <f>S126*H126</f>
        <v>0.045629999999999997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30" t="s">
        <v>138</v>
      </c>
      <c r="AT126" s="230" t="s">
        <v>133</v>
      </c>
      <c r="AU126" s="230" t="s">
        <v>93</v>
      </c>
      <c r="AY126" s="17" t="s">
        <v>130</v>
      </c>
      <c r="BE126" s="231">
        <f>IF(N126="základní",J126,0)</f>
        <v>0</v>
      </c>
      <c r="BF126" s="231">
        <f>IF(N126="snížená",J126,0)</f>
        <v>0</v>
      </c>
      <c r="BG126" s="231">
        <f>IF(N126="zákl. přenesená",J126,0)</f>
        <v>0</v>
      </c>
      <c r="BH126" s="231">
        <f>IF(N126="sníž. přenesená",J126,0)</f>
        <v>0</v>
      </c>
      <c r="BI126" s="231">
        <f>IF(N126="nulová",J126,0)</f>
        <v>0</v>
      </c>
      <c r="BJ126" s="17" t="s">
        <v>91</v>
      </c>
      <c r="BK126" s="231">
        <f>ROUND(I126*H126,2)</f>
        <v>0</v>
      </c>
      <c r="BL126" s="17" t="s">
        <v>138</v>
      </c>
      <c r="BM126" s="230" t="s">
        <v>139</v>
      </c>
    </row>
    <row r="127" s="13" customFormat="1">
      <c r="A127" s="13"/>
      <c r="B127" s="232"/>
      <c r="C127" s="233"/>
      <c r="D127" s="234" t="s">
        <v>140</v>
      </c>
      <c r="E127" s="235" t="s">
        <v>1</v>
      </c>
      <c r="F127" s="236" t="s">
        <v>141</v>
      </c>
      <c r="G127" s="233"/>
      <c r="H127" s="235" t="s">
        <v>1</v>
      </c>
      <c r="I127" s="237"/>
      <c r="J127" s="233"/>
      <c r="K127" s="233"/>
      <c r="L127" s="238"/>
      <c r="M127" s="239"/>
      <c r="N127" s="240"/>
      <c r="O127" s="240"/>
      <c r="P127" s="240"/>
      <c r="Q127" s="240"/>
      <c r="R127" s="240"/>
      <c r="S127" s="240"/>
      <c r="T127" s="241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2" t="s">
        <v>140</v>
      </c>
      <c r="AU127" s="242" t="s">
        <v>93</v>
      </c>
      <c r="AV127" s="13" t="s">
        <v>91</v>
      </c>
      <c r="AW127" s="13" t="s">
        <v>36</v>
      </c>
      <c r="AX127" s="13" t="s">
        <v>83</v>
      </c>
      <c r="AY127" s="242" t="s">
        <v>130</v>
      </c>
    </row>
    <row r="128" s="14" customFormat="1">
      <c r="A128" s="14"/>
      <c r="B128" s="243"/>
      <c r="C128" s="244"/>
      <c r="D128" s="234" t="s">
        <v>140</v>
      </c>
      <c r="E128" s="245" t="s">
        <v>1</v>
      </c>
      <c r="F128" s="246" t="s">
        <v>142</v>
      </c>
      <c r="G128" s="244"/>
      <c r="H128" s="247">
        <v>0.70199999999999996</v>
      </c>
      <c r="I128" s="248"/>
      <c r="J128" s="244"/>
      <c r="K128" s="244"/>
      <c r="L128" s="249"/>
      <c r="M128" s="250"/>
      <c r="N128" s="251"/>
      <c r="O128" s="251"/>
      <c r="P128" s="251"/>
      <c r="Q128" s="251"/>
      <c r="R128" s="251"/>
      <c r="S128" s="251"/>
      <c r="T128" s="252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53" t="s">
        <v>140</v>
      </c>
      <c r="AU128" s="253" t="s">
        <v>93</v>
      </c>
      <c r="AV128" s="14" t="s">
        <v>93</v>
      </c>
      <c r="AW128" s="14" t="s">
        <v>36</v>
      </c>
      <c r="AX128" s="14" t="s">
        <v>83</v>
      </c>
      <c r="AY128" s="253" t="s">
        <v>130</v>
      </c>
    </row>
    <row r="129" s="15" customFormat="1">
      <c r="A129" s="15"/>
      <c r="B129" s="254"/>
      <c r="C129" s="255"/>
      <c r="D129" s="234" t="s">
        <v>140</v>
      </c>
      <c r="E129" s="256" t="s">
        <v>1</v>
      </c>
      <c r="F129" s="257" t="s">
        <v>143</v>
      </c>
      <c r="G129" s="255"/>
      <c r="H129" s="258">
        <v>0.70199999999999996</v>
      </c>
      <c r="I129" s="259"/>
      <c r="J129" s="255"/>
      <c r="K129" s="255"/>
      <c r="L129" s="260"/>
      <c r="M129" s="261"/>
      <c r="N129" s="262"/>
      <c r="O129" s="262"/>
      <c r="P129" s="262"/>
      <c r="Q129" s="262"/>
      <c r="R129" s="262"/>
      <c r="S129" s="262"/>
      <c r="T129" s="263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T129" s="264" t="s">
        <v>140</v>
      </c>
      <c r="AU129" s="264" t="s">
        <v>93</v>
      </c>
      <c r="AV129" s="15" t="s">
        <v>138</v>
      </c>
      <c r="AW129" s="15" t="s">
        <v>36</v>
      </c>
      <c r="AX129" s="15" t="s">
        <v>91</v>
      </c>
      <c r="AY129" s="264" t="s">
        <v>130</v>
      </c>
    </row>
    <row r="130" s="2" customFormat="1" ht="37.8" customHeight="1">
      <c r="A130" s="38"/>
      <c r="B130" s="39"/>
      <c r="C130" s="219" t="s">
        <v>93</v>
      </c>
      <c r="D130" s="219" t="s">
        <v>133</v>
      </c>
      <c r="E130" s="220" t="s">
        <v>144</v>
      </c>
      <c r="F130" s="221" t="s">
        <v>145</v>
      </c>
      <c r="G130" s="222" t="s">
        <v>136</v>
      </c>
      <c r="H130" s="223">
        <v>1.8</v>
      </c>
      <c r="I130" s="224"/>
      <c r="J130" s="225">
        <f>ROUND(I130*H130,2)</f>
        <v>0</v>
      </c>
      <c r="K130" s="221" t="s">
        <v>137</v>
      </c>
      <c r="L130" s="44"/>
      <c r="M130" s="226" t="s">
        <v>1</v>
      </c>
      <c r="N130" s="227" t="s">
        <v>48</v>
      </c>
      <c r="O130" s="91"/>
      <c r="P130" s="228">
        <f>O130*H130</f>
        <v>0</v>
      </c>
      <c r="Q130" s="228">
        <v>0</v>
      </c>
      <c r="R130" s="228">
        <f>Q130*H130</f>
        <v>0</v>
      </c>
      <c r="S130" s="228">
        <v>0.075999999999999998</v>
      </c>
      <c r="T130" s="229">
        <f>S130*H130</f>
        <v>0.13680000000000001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30" t="s">
        <v>138</v>
      </c>
      <c r="AT130" s="230" t="s">
        <v>133</v>
      </c>
      <c r="AU130" s="230" t="s">
        <v>93</v>
      </c>
      <c r="AY130" s="17" t="s">
        <v>130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17" t="s">
        <v>91</v>
      </c>
      <c r="BK130" s="231">
        <f>ROUND(I130*H130,2)</f>
        <v>0</v>
      </c>
      <c r="BL130" s="17" t="s">
        <v>138</v>
      </c>
      <c r="BM130" s="230" t="s">
        <v>146</v>
      </c>
    </row>
    <row r="131" s="13" customFormat="1">
      <c r="A131" s="13"/>
      <c r="B131" s="232"/>
      <c r="C131" s="233"/>
      <c r="D131" s="234" t="s">
        <v>140</v>
      </c>
      <c r="E131" s="235" t="s">
        <v>1</v>
      </c>
      <c r="F131" s="236" t="s">
        <v>147</v>
      </c>
      <c r="G131" s="233"/>
      <c r="H131" s="235" t="s">
        <v>1</v>
      </c>
      <c r="I131" s="237"/>
      <c r="J131" s="233"/>
      <c r="K131" s="233"/>
      <c r="L131" s="238"/>
      <c r="M131" s="239"/>
      <c r="N131" s="240"/>
      <c r="O131" s="240"/>
      <c r="P131" s="240"/>
      <c r="Q131" s="240"/>
      <c r="R131" s="240"/>
      <c r="S131" s="240"/>
      <c r="T131" s="241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2" t="s">
        <v>140</v>
      </c>
      <c r="AU131" s="242" t="s">
        <v>93</v>
      </c>
      <c r="AV131" s="13" t="s">
        <v>91</v>
      </c>
      <c r="AW131" s="13" t="s">
        <v>36</v>
      </c>
      <c r="AX131" s="13" t="s">
        <v>83</v>
      </c>
      <c r="AY131" s="242" t="s">
        <v>130</v>
      </c>
    </row>
    <row r="132" s="14" customFormat="1">
      <c r="A132" s="14"/>
      <c r="B132" s="243"/>
      <c r="C132" s="244"/>
      <c r="D132" s="234" t="s">
        <v>140</v>
      </c>
      <c r="E132" s="245" t="s">
        <v>1</v>
      </c>
      <c r="F132" s="246" t="s">
        <v>148</v>
      </c>
      <c r="G132" s="244"/>
      <c r="H132" s="247">
        <v>1.8</v>
      </c>
      <c r="I132" s="248"/>
      <c r="J132" s="244"/>
      <c r="K132" s="244"/>
      <c r="L132" s="249"/>
      <c r="M132" s="250"/>
      <c r="N132" s="251"/>
      <c r="O132" s="251"/>
      <c r="P132" s="251"/>
      <c r="Q132" s="251"/>
      <c r="R132" s="251"/>
      <c r="S132" s="251"/>
      <c r="T132" s="252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3" t="s">
        <v>140</v>
      </c>
      <c r="AU132" s="253" t="s">
        <v>93</v>
      </c>
      <c r="AV132" s="14" t="s">
        <v>93</v>
      </c>
      <c r="AW132" s="14" t="s">
        <v>36</v>
      </c>
      <c r="AX132" s="14" t="s">
        <v>83</v>
      </c>
      <c r="AY132" s="253" t="s">
        <v>130</v>
      </c>
    </row>
    <row r="133" s="15" customFormat="1">
      <c r="A133" s="15"/>
      <c r="B133" s="254"/>
      <c r="C133" s="255"/>
      <c r="D133" s="234" t="s">
        <v>140</v>
      </c>
      <c r="E133" s="256" t="s">
        <v>1</v>
      </c>
      <c r="F133" s="257" t="s">
        <v>143</v>
      </c>
      <c r="G133" s="255"/>
      <c r="H133" s="258">
        <v>1.8</v>
      </c>
      <c r="I133" s="259"/>
      <c r="J133" s="255"/>
      <c r="K133" s="255"/>
      <c r="L133" s="260"/>
      <c r="M133" s="261"/>
      <c r="N133" s="262"/>
      <c r="O133" s="262"/>
      <c r="P133" s="262"/>
      <c r="Q133" s="262"/>
      <c r="R133" s="262"/>
      <c r="S133" s="262"/>
      <c r="T133" s="263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T133" s="264" t="s">
        <v>140</v>
      </c>
      <c r="AU133" s="264" t="s">
        <v>93</v>
      </c>
      <c r="AV133" s="15" t="s">
        <v>138</v>
      </c>
      <c r="AW133" s="15" t="s">
        <v>36</v>
      </c>
      <c r="AX133" s="15" t="s">
        <v>91</v>
      </c>
      <c r="AY133" s="264" t="s">
        <v>130</v>
      </c>
    </row>
    <row r="134" s="2" customFormat="1" ht="49.05" customHeight="1">
      <c r="A134" s="38"/>
      <c r="B134" s="39"/>
      <c r="C134" s="219" t="s">
        <v>149</v>
      </c>
      <c r="D134" s="219" t="s">
        <v>133</v>
      </c>
      <c r="E134" s="220" t="s">
        <v>150</v>
      </c>
      <c r="F134" s="221" t="s">
        <v>151</v>
      </c>
      <c r="G134" s="222" t="s">
        <v>136</v>
      </c>
      <c r="H134" s="223">
        <v>1.419</v>
      </c>
      <c r="I134" s="224"/>
      <c r="J134" s="225">
        <f>ROUND(I134*H134,2)</f>
        <v>0</v>
      </c>
      <c r="K134" s="221" t="s">
        <v>137</v>
      </c>
      <c r="L134" s="44"/>
      <c r="M134" s="226" t="s">
        <v>1</v>
      </c>
      <c r="N134" s="227" t="s">
        <v>48</v>
      </c>
      <c r="O134" s="91"/>
      <c r="P134" s="228">
        <f>O134*H134</f>
        <v>0</v>
      </c>
      <c r="Q134" s="228">
        <v>0</v>
      </c>
      <c r="R134" s="228">
        <f>Q134*H134</f>
        <v>0</v>
      </c>
      <c r="S134" s="228">
        <v>0.27000000000000002</v>
      </c>
      <c r="T134" s="229">
        <f>S134*H134</f>
        <v>0.38313000000000003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30" t="s">
        <v>138</v>
      </c>
      <c r="AT134" s="230" t="s">
        <v>133</v>
      </c>
      <c r="AU134" s="230" t="s">
        <v>93</v>
      </c>
      <c r="AY134" s="17" t="s">
        <v>130</v>
      </c>
      <c r="BE134" s="231">
        <f>IF(N134="základní",J134,0)</f>
        <v>0</v>
      </c>
      <c r="BF134" s="231">
        <f>IF(N134="snížená",J134,0)</f>
        <v>0</v>
      </c>
      <c r="BG134" s="231">
        <f>IF(N134="zákl. přenesená",J134,0)</f>
        <v>0</v>
      </c>
      <c r="BH134" s="231">
        <f>IF(N134="sníž. přenesená",J134,0)</f>
        <v>0</v>
      </c>
      <c r="BI134" s="231">
        <f>IF(N134="nulová",J134,0)</f>
        <v>0</v>
      </c>
      <c r="BJ134" s="17" t="s">
        <v>91</v>
      </c>
      <c r="BK134" s="231">
        <f>ROUND(I134*H134,2)</f>
        <v>0</v>
      </c>
      <c r="BL134" s="17" t="s">
        <v>138</v>
      </c>
      <c r="BM134" s="230" t="s">
        <v>152</v>
      </c>
    </row>
    <row r="135" s="13" customFormat="1">
      <c r="A135" s="13"/>
      <c r="B135" s="232"/>
      <c r="C135" s="233"/>
      <c r="D135" s="234" t="s">
        <v>140</v>
      </c>
      <c r="E135" s="235" t="s">
        <v>1</v>
      </c>
      <c r="F135" s="236" t="s">
        <v>153</v>
      </c>
      <c r="G135" s="233"/>
      <c r="H135" s="235" t="s">
        <v>1</v>
      </c>
      <c r="I135" s="237"/>
      <c r="J135" s="233"/>
      <c r="K135" s="233"/>
      <c r="L135" s="238"/>
      <c r="M135" s="239"/>
      <c r="N135" s="240"/>
      <c r="O135" s="240"/>
      <c r="P135" s="240"/>
      <c r="Q135" s="240"/>
      <c r="R135" s="240"/>
      <c r="S135" s="240"/>
      <c r="T135" s="241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2" t="s">
        <v>140</v>
      </c>
      <c r="AU135" s="242" t="s">
        <v>93</v>
      </c>
      <c r="AV135" s="13" t="s">
        <v>91</v>
      </c>
      <c r="AW135" s="13" t="s">
        <v>36</v>
      </c>
      <c r="AX135" s="13" t="s">
        <v>83</v>
      </c>
      <c r="AY135" s="242" t="s">
        <v>130</v>
      </c>
    </row>
    <row r="136" s="14" customFormat="1">
      <c r="A136" s="14"/>
      <c r="B136" s="243"/>
      <c r="C136" s="244"/>
      <c r="D136" s="234" t="s">
        <v>140</v>
      </c>
      <c r="E136" s="245" t="s">
        <v>1</v>
      </c>
      <c r="F136" s="246" t="s">
        <v>154</v>
      </c>
      <c r="G136" s="244"/>
      <c r="H136" s="247">
        <v>1.419</v>
      </c>
      <c r="I136" s="248"/>
      <c r="J136" s="244"/>
      <c r="K136" s="244"/>
      <c r="L136" s="249"/>
      <c r="M136" s="250"/>
      <c r="N136" s="251"/>
      <c r="O136" s="251"/>
      <c r="P136" s="251"/>
      <c r="Q136" s="251"/>
      <c r="R136" s="251"/>
      <c r="S136" s="251"/>
      <c r="T136" s="252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3" t="s">
        <v>140</v>
      </c>
      <c r="AU136" s="253" t="s">
        <v>93</v>
      </c>
      <c r="AV136" s="14" t="s">
        <v>93</v>
      </c>
      <c r="AW136" s="14" t="s">
        <v>36</v>
      </c>
      <c r="AX136" s="14" t="s">
        <v>83</v>
      </c>
      <c r="AY136" s="253" t="s">
        <v>130</v>
      </c>
    </row>
    <row r="137" s="15" customFormat="1">
      <c r="A137" s="15"/>
      <c r="B137" s="254"/>
      <c r="C137" s="255"/>
      <c r="D137" s="234" t="s">
        <v>140</v>
      </c>
      <c r="E137" s="256" t="s">
        <v>1</v>
      </c>
      <c r="F137" s="257" t="s">
        <v>143</v>
      </c>
      <c r="G137" s="255"/>
      <c r="H137" s="258">
        <v>1.419</v>
      </c>
      <c r="I137" s="259"/>
      <c r="J137" s="255"/>
      <c r="K137" s="255"/>
      <c r="L137" s="260"/>
      <c r="M137" s="261"/>
      <c r="N137" s="262"/>
      <c r="O137" s="262"/>
      <c r="P137" s="262"/>
      <c r="Q137" s="262"/>
      <c r="R137" s="262"/>
      <c r="S137" s="262"/>
      <c r="T137" s="263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T137" s="264" t="s">
        <v>140</v>
      </c>
      <c r="AU137" s="264" t="s">
        <v>93</v>
      </c>
      <c r="AV137" s="15" t="s">
        <v>138</v>
      </c>
      <c r="AW137" s="15" t="s">
        <v>36</v>
      </c>
      <c r="AX137" s="15" t="s">
        <v>91</v>
      </c>
      <c r="AY137" s="264" t="s">
        <v>130</v>
      </c>
    </row>
    <row r="138" s="2" customFormat="1" ht="37.8" customHeight="1">
      <c r="A138" s="38"/>
      <c r="B138" s="39"/>
      <c r="C138" s="219" t="s">
        <v>138</v>
      </c>
      <c r="D138" s="219" t="s">
        <v>133</v>
      </c>
      <c r="E138" s="220" t="s">
        <v>155</v>
      </c>
      <c r="F138" s="221" t="s">
        <v>156</v>
      </c>
      <c r="G138" s="222" t="s">
        <v>136</v>
      </c>
      <c r="H138" s="223">
        <v>22.236000000000001</v>
      </c>
      <c r="I138" s="224"/>
      <c r="J138" s="225">
        <f>ROUND(I138*H138,2)</f>
        <v>0</v>
      </c>
      <c r="K138" s="221" t="s">
        <v>137</v>
      </c>
      <c r="L138" s="44"/>
      <c r="M138" s="226" t="s">
        <v>1</v>
      </c>
      <c r="N138" s="227" t="s">
        <v>48</v>
      </c>
      <c r="O138" s="91"/>
      <c r="P138" s="228">
        <f>O138*H138</f>
        <v>0</v>
      </c>
      <c r="Q138" s="228">
        <v>0</v>
      </c>
      <c r="R138" s="228">
        <f>Q138*H138</f>
        <v>0</v>
      </c>
      <c r="S138" s="228">
        <v>0.01</v>
      </c>
      <c r="T138" s="229">
        <f>S138*H138</f>
        <v>0.22236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30" t="s">
        <v>138</v>
      </c>
      <c r="AT138" s="230" t="s">
        <v>133</v>
      </c>
      <c r="AU138" s="230" t="s">
        <v>93</v>
      </c>
      <c r="AY138" s="17" t="s">
        <v>130</v>
      </c>
      <c r="BE138" s="231">
        <f>IF(N138="základní",J138,0)</f>
        <v>0</v>
      </c>
      <c r="BF138" s="231">
        <f>IF(N138="snížená",J138,0)</f>
        <v>0</v>
      </c>
      <c r="BG138" s="231">
        <f>IF(N138="zákl. přenesená",J138,0)</f>
        <v>0</v>
      </c>
      <c r="BH138" s="231">
        <f>IF(N138="sníž. přenesená",J138,0)</f>
        <v>0</v>
      </c>
      <c r="BI138" s="231">
        <f>IF(N138="nulová",J138,0)</f>
        <v>0</v>
      </c>
      <c r="BJ138" s="17" t="s">
        <v>91</v>
      </c>
      <c r="BK138" s="231">
        <f>ROUND(I138*H138,2)</f>
        <v>0</v>
      </c>
      <c r="BL138" s="17" t="s">
        <v>138</v>
      </c>
      <c r="BM138" s="230" t="s">
        <v>157</v>
      </c>
    </row>
    <row r="139" s="13" customFormat="1">
      <c r="A139" s="13"/>
      <c r="B139" s="232"/>
      <c r="C139" s="233"/>
      <c r="D139" s="234" t="s">
        <v>140</v>
      </c>
      <c r="E139" s="235" t="s">
        <v>1</v>
      </c>
      <c r="F139" s="236" t="s">
        <v>158</v>
      </c>
      <c r="G139" s="233"/>
      <c r="H139" s="235" t="s">
        <v>1</v>
      </c>
      <c r="I139" s="237"/>
      <c r="J139" s="233"/>
      <c r="K139" s="233"/>
      <c r="L139" s="238"/>
      <c r="M139" s="239"/>
      <c r="N139" s="240"/>
      <c r="O139" s="240"/>
      <c r="P139" s="240"/>
      <c r="Q139" s="240"/>
      <c r="R139" s="240"/>
      <c r="S139" s="240"/>
      <c r="T139" s="241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2" t="s">
        <v>140</v>
      </c>
      <c r="AU139" s="242" t="s">
        <v>93</v>
      </c>
      <c r="AV139" s="13" t="s">
        <v>91</v>
      </c>
      <c r="AW139" s="13" t="s">
        <v>36</v>
      </c>
      <c r="AX139" s="13" t="s">
        <v>83</v>
      </c>
      <c r="AY139" s="242" t="s">
        <v>130</v>
      </c>
    </row>
    <row r="140" s="14" customFormat="1">
      <c r="A140" s="14"/>
      <c r="B140" s="243"/>
      <c r="C140" s="244"/>
      <c r="D140" s="234" t="s">
        <v>140</v>
      </c>
      <c r="E140" s="245" t="s">
        <v>1</v>
      </c>
      <c r="F140" s="246" t="s">
        <v>159</v>
      </c>
      <c r="G140" s="244"/>
      <c r="H140" s="247">
        <v>22.236000000000001</v>
      </c>
      <c r="I140" s="248"/>
      <c r="J140" s="244"/>
      <c r="K140" s="244"/>
      <c r="L140" s="249"/>
      <c r="M140" s="250"/>
      <c r="N140" s="251"/>
      <c r="O140" s="251"/>
      <c r="P140" s="251"/>
      <c r="Q140" s="251"/>
      <c r="R140" s="251"/>
      <c r="S140" s="251"/>
      <c r="T140" s="252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3" t="s">
        <v>140</v>
      </c>
      <c r="AU140" s="253" t="s">
        <v>93</v>
      </c>
      <c r="AV140" s="14" t="s">
        <v>93</v>
      </c>
      <c r="AW140" s="14" t="s">
        <v>36</v>
      </c>
      <c r="AX140" s="14" t="s">
        <v>83</v>
      </c>
      <c r="AY140" s="253" t="s">
        <v>130</v>
      </c>
    </row>
    <row r="141" s="15" customFormat="1">
      <c r="A141" s="15"/>
      <c r="B141" s="254"/>
      <c r="C141" s="255"/>
      <c r="D141" s="234" t="s">
        <v>140</v>
      </c>
      <c r="E141" s="256" t="s">
        <v>1</v>
      </c>
      <c r="F141" s="257" t="s">
        <v>143</v>
      </c>
      <c r="G141" s="255"/>
      <c r="H141" s="258">
        <v>22.236000000000001</v>
      </c>
      <c r="I141" s="259"/>
      <c r="J141" s="255"/>
      <c r="K141" s="255"/>
      <c r="L141" s="260"/>
      <c r="M141" s="261"/>
      <c r="N141" s="262"/>
      <c r="O141" s="262"/>
      <c r="P141" s="262"/>
      <c r="Q141" s="262"/>
      <c r="R141" s="262"/>
      <c r="S141" s="262"/>
      <c r="T141" s="263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64" t="s">
        <v>140</v>
      </c>
      <c r="AU141" s="264" t="s">
        <v>93</v>
      </c>
      <c r="AV141" s="15" t="s">
        <v>138</v>
      </c>
      <c r="AW141" s="15" t="s">
        <v>36</v>
      </c>
      <c r="AX141" s="15" t="s">
        <v>91</v>
      </c>
      <c r="AY141" s="264" t="s">
        <v>130</v>
      </c>
    </row>
    <row r="142" s="12" customFormat="1" ht="22.8" customHeight="1">
      <c r="A142" s="12"/>
      <c r="B142" s="204"/>
      <c r="C142" s="205"/>
      <c r="D142" s="206" t="s">
        <v>82</v>
      </c>
      <c r="E142" s="217" t="s">
        <v>160</v>
      </c>
      <c r="F142" s="217" t="s">
        <v>161</v>
      </c>
      <c r="G142" s="205"/>
      <c r="H142" s="205"/>
      <c r="I142" s="208"/>
      <c r="J142" s="218">
        <f>BK142</f>
        <v>0</v>
      </c>
      <c r="K142" s="205"/>
      <c r="L142" s="209"/>
      <c r="M142" s="210"/>
      <c r="N142" s="211"/>
      <c r="O142" s="211"/>
      <c r="P142" s="212">
        <f>SUM(P143:P149)</f>
        <v>0</v>
      </c>
      <c r="Q142" s="211"/>
      <c r="R142" s="212">
        <f>SUM(R143:R149)</f>
        <v>0</v>
      </c>
      <c r="S142" s="211"/>
      <c r="T142" s="213">
        <f>SUM(T143:T149)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14" t="s">
        <v>91</v>
      </c>
      <c r="AT142" s="215" t="s">
        <v>82</v>
      </c>
      <c r="AU142" s="215" t="s">
        <v>91</v>
      </c>
      <c r="AY142" s="214" t="s">
        <v>130</v>
      </c>
      <c r="BK142" s="216">
        <f>SUM(BK143:BK149)</f>
        <v>0</v>
      </c>
    </row>
    <row r="143" s="2" customFormat="1" ht="24.15" customHeight="1">
      <c r="A143" s="38"/>
      <c r="B143" s="39"/>
      <c r="C143" s="219" t="s">
        <v>162</v>
      </c>
      <c r="D143" s="219" t="s">
        <v>133</v>
      </c>
      <c r="E143" s="220" t="s">
        <v>163</v>
      </c>
      <c r="F143" s="221" t="s">
        <v>164</v>
      </c>
      <c r="G143" s="222" t="s">
        <v>165</v>
      </c>
      <c r="H143" s="223">
        <v>4.2469999999999999</v>
      </c>
      <c r="I143" s="224"/>
      <c r="J143" s="225">
        <f>ROUND(I143*H143,2)</f>
        <v>0</v>
      </c>
      <c r="K143" s="221" t="s">
        <v>137</v>
      </c>
      <c r="L143" s="44"/>
      <c r="M143" s="226" t="s">
        <v>1</v>
      </c>
      <c r="N143" s="227" t="s">
        <v>48</v>
      </c>
      <c r="O143" s="91"/>
      <c r="P143" s="228">
        <f>O143*H143</f>
        <v>0</v>
      </c>
      <c r="Q143" s="228">
        <v>0</v>
      </c>
      <c r="R143" s="228">
        <f>Q143*H143</f>
        <v>0</v>
      </c>
      <c r="S143" s="228">
        <v>0</v>
      </c>
      <c r="T143" s="229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30" t="s">
        <v>138</v>
      </c>
      <c r="AT143" s="230" t="s">
        <v>133</v>
      </c>
      <c r="AU143" s="230" t="s">
        <v>93</v>
      </c>
      <c r="AY143" s="17" t="s">
        <v>130</v>
      </c>
      <c r="BE143" s="231">
        <f>IF(N143="základní",J143,0)</f>
        <v>0</v>
      </c>
      <c r="BF143" s="231">
        <f>IF(N143="snížená",J143,0)</f>
        <v>0</v>
      </c>
      <c r="BG143" s="231">
        <f>IF(N143="zákl. přenesená",J143,0)</f>
        <v>0</v>
      </c>
      <c r="BH143" s="231">
        <f>IF(N143="sníž. přenesená",J143,0)</f>
        <v>0</v>
      </c>
      <c r="BI143" s="231">
        <f>IF(N143="nulová",J143,0)</f>
        <v>0</v>
      </c>
      <c r="BJ143" s="17" t="s">
        <v>91</v>
      </c>
      <c r="BK143" s="231">
        <f>ROUND(I143*H143,2)</f>
        <v>0</v>
      </c>
      <c r="BL143" s="17" t="s">
        <v>138</v>
      </c>
      <c r="BM143" s="230" t="s">
        <v>166</v>
      </c>
    </row>
    <row r="144" s="2" customFormat="1" ht="37.8" customHeight="1">
      <c r="A144" s="38"/>
      <c r="B144" s="39"/>
      <c r="C144" s="219" t="s">
        <v>167</v>
      </c>
      <c r="D144" s="219" t="s">
        <v>133</v>
      </c>
      <c r="E144" s="220" t="s">
        <v>168</v>
      </c>
      <c r="F144" s="221" t="s">
        <v>169</v>
      </c>
      <c r="G144" s="222" t="s">
        <v>165</v>
      </c>
      <c r="H144" s="223">
        <v>4.2469999999999999</v>
      </c>
      <c r="I144" s="224"/>
      <c r="J144" s="225">
        <f>ROUND(I144*H144,2)</f>
        <v>0</v>
      </c>
      <c r="K144" s="221" t="s">
        <v>137</v>
      </c>
      <c r="L144" s="44"/>
      <c r="M144" s="226" t="s">
        <v>1</v>
      </c>
      <c r="N144" s="227" t="s">
        <v>48</v>
      </c>
      <c r="O144" s="91"/>
      <c r="P144" s="228">
        <f>O144*H144</f>
        <v>0</v>
      </c>
      <c r="Q144" s="228">
        <v>0</v>
      </c>
      <c r="R144" s="228">
        <f>Q144*H144</f>
        <v>0</v>
      </c>
      <c r="S144" s="228">
        <v>0</v>
      </c>
      <c r="T144" s="229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30" t="s">
        <v>138</v>
      </c>
      <c r="AT144" s="230" t="s">
        <v>133</v>
      </c>
      <c r="AU144" s="230" t="s">
        <v>93</v>
      </c>
      <c r="AY144" s="17" t="s">
        <v>130</v>
      </c>
      <c r="BE144" s="231">
        <f>IF(N144="základní",J144,0)</f>
        <v>0</v>
      </c>
      <c r="BF144" s="231">
        <f>IF(N144="snížená",J144,0)</f>
        <v>0</v>
      </c>
      <c r="BG144" s="231">
        <f>IF(N144="zákl. přenesená",J144,0)</f>
        <v>0</v>
      </c>
      <c r="BH144" s="231">
        <f>IF(N144="sníž. přenesená",J144,0)</f>
        <v>0</v>
      </c>
      <c r="BI144" s="231">
        <f>IF(N144="nulová",J144,0)</f>
        <v>0</v>
      </c>
      <c r="BJ144" s="17" t="s">
        <v>91</v>
      </c>
      <c r="BK144" s="231">
        <f>ROUND(I144*H144,2)</f>
        <v>0</v>
      </c>
      <c r="BL144" s="17" t="s">
        <v>138</v>
      </c>
      <c r="BM144" s="230" t="s">
        <v>170</v>
      </c>
    </row>
    <row r="145" s="2" customFormat="1" ht="62.7" customHeight="1">
      <c r="A145" s="38"/>
      <c r="B145" s="39"/>
      <c r="C145" s="219" t="s">
        <v>171</v>
      </c>
      <c r="D145" s="219" t="s">
        <v>133</v>
      </c>
      <c r="E145" s="220" t="s">
        <v>172</v>
      </c>
      <c r="F145" s="221" t="s">
        <v>173</v>
      </c>
      <c r="G145" s="222" t="s">
        <v>165</v>
      </c>
      <c r="H145" s="223">
        <v>4.2469999999999999</v>
      </c>
      <c r="I145" s="224"/>
      <c r="J145" s="225">
        <f>ROUND(I145*H145,2)</f>
        <v>0</v>
      </c>
      <c r="K145" s="221" t="s">
        <v>137</v>
      </c>
      <c r="L145" s="44"/>
      <c r="M145" s="226" t="s">
        <v>1</v>
      </c>
      <c r="N145" s="227" t="s">
        <v>48</v>
      </c>
      <c r="O145" s="91"/>
      <c r="P145" s="228">
        <f>O145*H145</f>
        <v>0</v>
      </c>
      <c r="Q145" s="228">
        <v>0</v>
      </c>
      <c r="R145" s="228">
        <f>Q145*H145</f>
        <v>0</v>
      </c>
      <c r="S145" s="228">
        <v>0</v>
      </c>
      <c r="T145" s="229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30" t="s">
        <v>138</v>
      </c>
      <c r="AT145" s="230" t="s">
        <v>133</v>
      </c>
      <c r="AU145" s="230" t="s">
        <v>93</v>
      </c>
      <c r="AY145" s="17" t="s">
        <v>130</v>
      </c>
      <c r="BE145" s="231">
        <f>IF(N145="základní",J145,0)</f>
        <v>0</v>
      </c>
      <c r="BF145" s="231">
        <f>IF(N145="snížená",J145,0)</f>
        <v>0</v>
      </c>
      <c r="BG145" s="231">
        <f>IF(N145="zákl. přenesená",J145,0)</f>
        <v>0</v>
      </c>
      <c r="BH145" s="231">
        <f>IF(N145="sníž. přenesená",J145,0)</f>
        <v>0</v>
      </c>
      <c r="BI145" s="231">
        <f>IF(N145="nulová",J145,0)</f>
        <v>0</v>
      </c>
      <c r="BJ145" s="17" t="s">
        <v>91</v>
      </c>
      <c r="BK145" s="231">
        <f>ROUND(I145*H145,2)</f>
        <v>0</v>
      </c>
      <c r="BL145" s="17" t="s">
        <v>138</v>
      </c>
      <c r="BM145" s="230" t="s">
        <v>174</v>
      </c>
    </row>
    <row r="146" s="2" customFormat="1" ht="24.15" customHeight="1">
      <c r="A146" s="38"/>
      <c r="B146" s="39"/>
      <c r="C146" s="219" t="s">
        <v>175</v>
      </c>
      <c r="D146" s="219" t="s">
        <v>133</v>
      </c>
      <c r="E146" s="220" t="s">
        <v>176</v>
      </c>
      <c r="F146" s="221" t="s">
        <v>177</v>
      </c>
      <c r="G146" s="222" t="s">
        <v>165</v>
      </c>
      <c r="H146" s="223">
        <v>4.2469999999999999</v>
      </c>
      <c r="I146" s="224"/>
      <c r="J146" s="225">
        <f>ROUND(I146*H146,2)</f>
        <v>0</v>
      </c>
      <c r="K146" s="221" t="s">
        <v>137</v>
      </c>
      <c r="L146" s="44"/>
      <c r="M146" s="226" t="s">
        <v>1</v>
      </c>
      <c r="N146" s="227" t="s">
        <v>48</v>
      </c>
      <c r="O146" s="91"/>
      <c r="P146" s="228">
        <f>O146*H146</f>
        <v>0</v>
      </c>
      <c r="Q146" s="228">
        <v>0</v>
      </c>
      <c r="R146" s="228">
        <f>Q146*H146</f>
        <v>0</v>
      </c>
      <c r="S146" s="228">
        <v>0</v>
      </c>
      <c r="T146" s="229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30" t="s">
        <v>138</v>
      </c>
      <c r="AT146" s="230" t="s">
        <v>133</v>
      </c>
      <c r="AU146" s="230" t="s">
        <v>93</v>
      </c>
      <c r="AY146" s="17" t="s">
        <v>130</v>
      </c>
      <c r="BE146" s="231">
        <f>IF(N146="základní",J146,0)</f>
        <v>0</v>
      </c>
      <c r="BF146" s="231">
        <f>IF(N146="snížená",J146,0)</f>
        <v>0</v>
      </c>
      <c r="BG146" s="231">
        <f>IF(N146="zákl. přenesená",J146,0)</f>
        <v>0</v>
      </c>
      <c r="BH146" s="231">
        <f>IF(N146="sníž. přenesená",J146,0)</f>
        <v>0</v>
      </c>
      <c r="BI146" s="231">
        <f>IF(N146="nulová",J146,0)</f>
        <v>0</v>
      </c>
      <c r="BJ146" s="17" t="s">
        <v>91</v>
      </c>
      <c r="BK146" s="231">
        <f>ROUND(I146*H146,2)</f>
        <v>0</v>
      </c>
      <c r="BL146" s="17" t="s">
        <v>138</v>
      </c>
      <c r="BM146" s="230" t="s">
        <v>178</v>
      </c>
    </row>
    <row r="147" s="2" customFormat="1" ht="37.8" customHeight="1">
      <c r="A147" s="38"/>
      <c r="B147" s="39"/>
      <c r="C147" s="219" t="s">
        <v>131</v>
      </c>
      <c r="D147" s="219" t="s">
        <v>133</v>
      </c>
      <c r="E147" s="220" t="s">
        <v>179</v>
      </c>
      <c r="F147" s="221" t="s">
        <v>180</v>
      </c>
      <c r="G147" s="222" t="s">
        <v>165</v>
      </c>
      <c r="H147" s="223">
        <v>21.234999999999999</v>
      </c>
      <c r="I147" s="224"/>
      <c r="J147" s="225">
        <f>ROUND(I147*H147,2)</f>
        <v>0</v>
      </c>
      <c r="K147" s="221" t="s">
        <v>137</v>
      </c>
      <c r="L147" s="44"/>
      <c r="M147" s="226" t="s">
        <v>1</v>
      </c>
      <c r="N147" s="227" t="s">
        <v>48</v>
      </c>
      <c r="O147" s="91"/>
      <c r="P147" s="228">
        <f>O147*H147</f>
        <v>0</v>
      </c>
      <c r="Q147" s="228">
        <v>0</v>
      </c>
      <c r="R147" s="228">
        <f>Q147*H147</f>
        <v>0</v>
      </c>
      <c r="S147" s="228">
        <v>0</v>
      </c>
      <c r="T147" s="229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30" t="s">
        <v>138</v>
      </c>
      <c r="AT147" s="230" t="s">
        <v>133</v>
      </c>
      <c r="AU147" s="230" t="s">
        <v>93</v>
      </c>
      <c r="AY147" s="17" t="s">
        <v>130</v>
      </c>
      <c r="BE147" s="231">
        <f>IF(N147="základní",J147,0)</f>
        <v>0</v>
      </c>
      <c r="BF147" s="231">
        <f>IF(N147="snížená",J147,0)</f>
        <v>0</v>
      </c>
      <c r="BG147" s="231">
        <f>IF(N147="zákl. přenesená",J147,0)</f>
        <v>0</v>
      </c>
      <c r="BH147" s="231">
        <f>IF(N147="sníž. přenesená",J147,0)</f>
        <v>0</v>
      </c>
      <c r="BI147" s="231">
        <f>IF(N147="nulová",J147,0)</f>
        <v>0</v>
      </c>
      <c r="BJ147" s="17" t="s">
        <v>91</v>
      </c>
      <c r="BK147" s="231">
        <f>ROUND(I147*H147,2)</f>
        <v>0</v>
      </c>
      <c r="BL147" s="17" t="s">
        <v>138</v>
      </c>
      <c r="BM147" s="230" t="s">
        <v>181</v>
      </c>
    </row>
    <row r="148" s="14" customFormat="1">
      <c r="A148" s="14"/>
      <c r="B148" s="243"/>
      <c r="C148" s="244"/>
      <c r="D148" s="234" t="s">
        <v>140</v>
      </c>
      <c r="E148" s="244"/>
      <c r="F148" s="246" t="s">
        <v>182</v>
      </c>
      <c r="G148" s="244"/>
      <c r="H148" s="247">
        <v>21.234999999999999</v>
      </c>
      <c r="I148" s="248"/>
      <c r="J148" s="244"/>
      <c r="K148" s="244"/>
      <c r="L148" s="249"/>
      <c r="M148" s="250"/>
      <c r="N148" s="251"/>
      <c r="O148" s="251"/>
      <c r="P148" s="251"/>
      <c r="Q148" s="251"/>
      <c r="R148" s="251"/>
      <c r="S148" s="251"/>
      <c r="T148" s="252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3" t="s">
        <v>140</v>
      </c>
      <c r="AU148" s="253" t="s">
        <v>93</v>
      </c>
      <c r="AV148" s="14" t="s">
        <v>93</v>
      </c>
      <c r="AW148" s="14" t="s">
        <v>4</v>
      </c>
      <c r="AX148" s="14" t="s">
        <v>91</v>
      </c>
      <c r="AY148" s="253" t="s">
        <v>130</v>
      </c>
    </row>
    <row r="149" s="2" customFormat="1" ht="37.8" customHeight="1">
      <c r="A149" s="38"/>
      <c r="B149" s="39"/>
      <c r="C149" s="219" t="s">
        <v>183</v>
      </c>
      <c r="D149" s="219" t="s">
        <v>133</v>
      </c>
      <c r="E149" s="220" t="s">
        <v>184</v>
      </c>
      <c r="F149" s="221" t="s">
        <v>185</v>
      </c>
      <c r="G149" s="222" t="s">
        <v>165</v>
      </c>
      <c r="H149" s="223">
        <v>4.2469999999999999</v>
      </c>
      <c r="I149" s="224"/>
      <c r="J149" s="225">
        <f>ROUND(I149*H149,2)</f>
        <v>0</v>
      </c>
      <c r="K149" s="221" t="s">
        <v>137</v>
      </c>
      <c r="L149" s="44"/>
      <c r="M149" s="226" t="s">
        <v>1</v>
      </c>
      <c r="N149" s="227" t="s">
        <v>48</v>
      </c>
      <c r="O149" s="91"/>
      <c r="P149" s="228">
        <f>O149*H149</f>
        <v>0</v>
      </c>
      <c r="Q149" s="228">
        <v>0</v>
      </c>
      <c r="R149" s="228">
        <f>Q149*H149</f>
        <v>0</v>
      </c>
      <c r="S149" s="228">
        <v>0</v>
      </c>
      <c r="T149" s="229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30" t="s">
        <v>138</v>
      </c>
      <c r="AT149" s="230" t="s">
        <v>133</v>
      </c>
      <c r="AU149" s="230" t="s">
        <v>93</v>
      </c>
      <c r="AY149" s="17" t="s">
        <v>130</v>
      </c>
      <c r="BE149" s="231">
        <f>IF(N149="základní",J149,0)</f>
        <v>0</v>
      </c>
      <c r="BF149" s="231">
        <f>IF(N149="snížená",J149,0)</f>
        <v>0</v>
      </c>
      <c r="BG149" s="231">
        <f>IF(N149="zákl. přenesená",J149,0)</f>
        <v>0</v>
      </c>
      <c r="BH149" s="231">
        <f>IF(N149="sníž. přenesená",J149,0)</f>
        <v>0</v>
      </c>
      <c r="BI149" s="231">
        <f>IF(N149="nulová",J149,0)</f>
        <v>0</v>
      </c>
      <c r="BJ149" s="17" t="s">
        <v>91</v>
      </c>
      <c r="BK149" s="231">
        <f>ROUND(I149*H149,2)</f>
        <v>0</v>
      </c>
      <c r="BL149" s="17" t="s">
        <v>138</v>
      </c>
      <c r="BM149" s="230" t="s">
        <v>186</v>
      </c>
    </row>
    <row r="150" s="12" customFormat="1" ht="25.92" customHeight="1">
      <c r="A150" s="12"/>
      <c r="B150" s="204"/>
      <c r="C150" s="205"/>
      <c r="D150" s="206" t="s">
        <v>82</v>
      </c>
      <c r="E150" s="207" t="s">
        <v>187</v>
      </c>
      <c r="F150" s="207" t="s">
        <v>188</v>
      </c>
      <c r="G150" s="205"/>
      <c r="H150" s="205"/>
      <c r="I150" s="208"/>
      <c r="J150" s="192">
        <f>BK150</f>
        <v>0</v>
      </c>
      <c r="K150" s="205"/>
      <c r="L150" s="209"/>
      <c r="M150" s="210"/>
      <c r="N150" s="211"/>
      <c r="O150" s="211"/>
      <c r="P150" s="212">
        <f>P151</f>
        <v>0</v>
      </c>
      <c r="Q150" s="211"/>
      <c r="R150" s="212">
        <f>R151</f>
        <v>0</v>
      </c>
      <c r="S150" s="211"/>
      <c r="T150" s="213">
        <f>T151</f>
        <v>3.4593380000000007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14" t="s">
        <v>93</v>
      </c>
      <c r="AT150" s="215" t="s">
        <v>82</v>
      </c>
      <c r="AU150" s="215" t="s">
        <v>83</v>
      </c>
      <c r="AY150" s="214" t="s">
        <v>130</v>
      </c>
      <c r="BK150" s="216">
        <f>BK151</f>
        <v>0</v>
      </c>
    </row>
    <row r="151" s="12" customFormat="1" ht="22.8" customHeight="1">
      <c r="A151" s="12"/>
      <c r="B151" s="204"/>
      <c r="C151" s="205"/>
      <c r="D151" s="206" t="s">
        <v>82</v>
      </c>
      <c r="E151" s="217" t="s">
        <v>189</v>
      </c>
      <c r="F151" s="217" t="s">
        <v>190</v>
      </c>
      <c r="G151" s="205"/>
      <c r="H151" s="205"/>
      <c r="I151" s="208"/>
      <c r="J151" s="218">
        <f>BK151</f>
        <v>0</v>
      </c>
      <c r="K151" s="205"/>
      <c r="L151" s="209"/>
      <c r="M151" s="210"/>
      <c r="N151" s="211"/>
      <c r="O151" s="211"/>
      <c r="P151" s="212">
        <f>SUM(P152:P167)</f>
        <v>0</v>
      </c>
      <c r="Q151" s="211"/>
      <c r="R151" s="212">
        <f>SUM(R152:R167)</f>
        <v>0</v>
      </c>
      <c r="S151" s="211"/>
      <c r="T151" s="213">
        <f>SUM(T152:T167)</f>
        <v>3.4593380000000007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14" t="s">
        <v>93</v>
      </c>
      <c r="AT151" s="215" t="s">
        <v>82</v>
      </c>
      <c r="AU151" s="215" t="s">
        <v>91</v>
      </c>
      <c r="AY151" s="214" t="s">
        <v>130</v>
      </c>
      <c r="BK151" s="216">
        <f>SUM(BK152:BK167)</f>
        <v>0</v>
      </c>
    </row>
    <row r="152" s="2" customFormat="1" ht="24.15" customHeight="1">
      <c r="A152" s="38"/>
      <c r="B152" s="39"/>
      <c r="C152" s="219" t="s">
        <v>191</v>
      </c>
      <c r="D152" s="219" t="s">
        <v>133</v>
      </c>
      <c r="E152" s="220" t="s">
        <v>192</v>
      </c>
      <c r="F152" s="221" t="s">
        <v>193</v>
      </c>
      <c r="G152" s="222" t="s">
        <v>136</v>
      </c>
      <c r="H152" s="223">
        <v>194.114</v>
      </c>
      <c r="I152" s="224"/>
      <c r="J152" s="225">
        <f>ROUND(I152*H152,2)</f>
        <v>0</v>
      </c>
      <c r="K152" s="221" t="s">
        <v>137</v>
      </c>
      <c r="L152" s="44"/>
      <c r="M152" s="226" t="s">
        <v>1</v>
      </c>
      <c r="N152" s="227" t="s">
        <v>48</v>
      </c>
      <c r="O152" s="91"/>
      <c r="P152" s="228">
        <f>O152*H152</f>
        <v>0</v>
      </c>
      <c r="Q152" s="228">
        <v>0</v>
      </c>
      <c r="R152" s="228">
        <f>Q152*H152</f>
        <v>0</v>
      </c>
      <c r="S152" s="228">
        <v>0.017000000000000001</v>
      </c>
      <c r="T152" s="229">
        <f>S152*H152</f>
        <v>3.2999380000000005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30" t="s">
        <v>194</v>
      </c>
      <c r="AT152" s="230" t="s">
        <v>133</v>
      </c>
      <c r="AU152" s="230" t="s">
        <v>93</v>
      </c>
      <c r="AY152" s="17" t="s">
        <v>130</v>
      </c>
      <c r="BE152" s="231">
        <f>IF(N152="základní",J152,0)</f>
        <v>0</v>
      </c>
      <c r="BF152" s="231">
        <f>IF(N152="snížená",J152,0)</f>
        <v>0</v>
      </c>
      <c r="BG152" s="231">
        <f>IF(N152="zákl. přenesená",J152,0)</f>
        <v>0</v>
      </c>
      <c r="BH152" s="231">
        <f>IF(N152="sníž. přenesená",J152,0)</f>
        <v>0</v>
      </c>
      <c r="BI152" s="231">
        <f>IF(N152="nulová",J152,0)</f>
        <v>0</v>
      </c>
      <c r="BJ152" s="17" t="s">
        <v>91</v>
      </c>
      <c r="BK152" s="231">
        <f>ROUND(I152*H152,2)</f>
        <v>0</v>
      </c>
      <c r="BL152" s="17" t="s">
        <v>194</v>
      </c>
      <c r="BM152" s="230" t="s">
        <v>195</v>
      </c>
    </row>
    <row r="153" s="13" customFormat="1">
      <c r="A153" s="13"/>
      <c r="B153" s="232"/>
      <c r="C153" s="233"/>
      <c r="D153" s="234" t="s">
        <v>140</v>
      </c>
      <c r="E153" s="235" t="s">
        <v>1</v>
      </c>
      <c r="F153" s="236" t="s">
        <v>196</v>
      </c>
      <c r="G153" s="233"/>
      <c r="H153" s="235" t="s">
        <v>1</v>
      </c>
      <c r="I153" s="237"/>
      <c r="J153" s="233"/>
      <c r="K153" s="233"/>
      <c r="L153" s="238"/>
      <c r="M153" s="239"/>
      <c r="N153" s="240"/>
      <c r="O153" s="240"/>
      <c r="P153" s="240"/>
      <c r="Q153" s="240"/>
      <c r="R153" s="240"/>
      <c r="S153" s="240"/>
      <c r="T153" s="241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2" t="s">
        <v>140</v>
      </c>
      <c r="AU153" s="242" t="s">
        <v>93</v>
      </c>
      <c r="AV153" s="13" t="s">
        <v>91</v>
      </c>
      <c r="AW153" s="13" t="s">
        <v>36</v>
      </c>
      <c r="AX153" s="13" t="s">
        <v>83</v>
      </c>
      <c r="AY153" s="242" t="s">
        <v>130</v>
      </c>
    </row>
    <row r="154" s="14" customFormat="1">
      <c r="A154" s="14"/>
      <c r="B154" s="243"/>
      <c r="C154" s="244"/>
      <c r="D154" s="234" t="s">
        <v>140</v>
      </c>
      <c r="E154" s="245" t="s">
        <v>1</v>
      </c>
      <c r="F154" s="246" t="s">
        <v>197</v>
      </c>
      <c r="G154" s="244"/>
      <c r="H154" s="247">
        <v>194.114</v>
      </c>
      <c r="I154" s="248"/>
      <c r="J154" s="244"/>
      <c r="K154" s="244"/>
      <c r="L154" s="249"/>
      <c r="M154" s="250"/>
      <c r="N154" s="251"/>
      <c r="O154" s="251"/>
      <c r="P154" s="251"/>
      <c r="Q154" s="251"/>
      <c r="R154" s="251"/>
      <c r="S154" s="251"/>
      <c r="T154" s="252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3" t="s">
        <v>140</v>
      </c>
      <c r="AU154" s="253" t="s">
        <v>93</v>
      </c>
      <c r="AV154" s="14" t="s">
        <v>93</v>
      </c>
      <c r="AW154" s="14" t="s">
        <v>36</v>
      </c>
      <c r="AX154" s="14" t="s">
        <v>83</v>
      </c>
      <c r="AY154" s="253" t="s">
        <v>130</v>
      </c>
    </row>
    <row r="155" s="15" customFormat="1">
      <c r="A155" s="15"/>
      <c r="B155" s="254"/>
      <c r="C155" s="255"/>
      <c r="D155" s="234" t="s">
        <v>140</v>
      </c>
      <c r="E155" s="256" t="s">
        <v>1</v>
      </c>
      <c r="F155" s="257" t="s">
        <v>143</v>
      </c>
      <c r="G155" s="255"/>
      <c r="H155" s="258">
        <v>194.114</v>
      </c>
      <c r="I155" s="259"/>
      <c r="J155" s="255"/>
      <c r="K155" s="255"/>
      <c r="L155" s="260"/>
      <c r="M155" s="261"/>
      <c r="N155" s="262"/>
      <c r="O155" s="262"/>
      <c r="P155" s="262"/>
      <c r="Q155" s="262"/>
      <c r="R155" s="262"/>
      <c r="S155" s="262"/>
      <c r="T155" s="263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T155" s="264" t="s">
        <v>140</v>
      </c>
      <c r="AU155" s="264" t="s">
        <v>93</v>
      </c>
      <c r="AV155" s="15" t="s">
        <v>138</v>
      </c>
      <c r="AW155" s="15" t="s">
        <v>36</v>
      </c>
      <c r="AX155" s="15" t="s">
        <v>91</v>
      </c>
      <c r="AY155" s="264" t="s">
        <v>130</v>
      </c>
    </row>
    <row r="156" s="2" customFormat="1" ht="24.15" customHeight="1">
      <c r="A156" s="38"/>
      <c r="B156" s="39"/>
      <c r="C156" s="219" t="s">
        <v>198</v>
      </c>
      <c r="D156" s="219" t="s">
        <v>133</v>
      </c>
      <c r="E156" s="220" t="s">
        <v>199</v>
      </c>
      <c r="F156" s="221" t="s">
        <v>200</v>
      </c>
      <c r="G156" s="222" t="s">
        <v>201</v>
      </c>
      <c r="H156" s="223">
        <v>1.3</v>
      </c>
      <c r="I156" s="224"/>
      <c r="J156" s="225">
        <f>ROUND(I156*H156,2)</f>
        <v>0</v>
      </c>
      <c r="K156" s="221" t="s">
        <v>137</v>
      </c>
      <c r="L156" s="44"/>
      <c r="M156" s="226" t="s">
        <v>1</v>
      </c>
      <c r="N156" s="227" t="s">
        <v>48</v>
      </c>
      <c r="O156" s="91"/>
      <c r="P156" s="228">
        <f>O156*H156</f>
        <v>0</v>
      </c>
      <c r="Q156" s="228">
        <v>0</v>
      </c>
      <c r="R156" s="228">
        <f>Q156*H156</f>
        <v>0</v>
      </c>
      <c r="S156" s="228">
        <v>0.016</v>
      </c>
      <c r="T156" s="229">
        <f>S156*H156</f>
        <v>0.020800000000000003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30" t="s">
        <v>194</v>
      </c>
      <c r="AT156" s="230" t="s">
        <v>133</v>
      </c>
      <c r="AU156" s="230" t="s">
        <v>93</v>
      </c>
      <c r="AY156" s="17" t="s">
        <v>130</v>
      </c>
      <c r="BE156" s="231">
        <f>IF(N156="základní",J156,0)</f>
        <v>0</v>
      </c>
      <c r="BF156" s="231">
        <f>IF(N156="snížená",J156,0)</f>
        <v>0</v>
      </c>
      <c r="BG156" s="231">
        <f>IF(N156="zákl. přenesená",J156,0)</f>
        <v>0</v>
      </c>
      <c r="BH156" s="231">
        <f>IF(N156="sníž. přenesená",J156,0)</f>
        <v>0</v>
      </c>
      <c r="BI156" s="231">
        <f>IF(N156="nulová",J156,0)</f>
        <v>0</v>
      </c>
      <c r="BJ156" s="17" t="s">
        <v>91</v>
      </c>
      <c r="BK156" s="231">
        <f>ROUND(I156*H156,2)</f>
        <v>0</v>
      </c>
      <c r="BL156" s="17" t="s">
        <v>194</v>
      </c>
      <c r="BM156" s="230" t="s">
        <v>202</v>
      </c>
    </row>
    <row r="157" s="13" customFormat="1">
      <c r="A157" s="13"/>
      <c r="B157" s="232"/>
      <c r="C157" s="233"/>
      <c r="D157" s="234" t="s">
        <v>140</v>
      </c>
      <c r="E157" s="235" t="s">
        <v>1</v>
      </c>
      <c r="F157" s="236" t="s">
        <v>203</v>
      </c>
      <c r="G157" s="233"/>
      <c r="H157" s="235" t="s">
        <v>1</v>
      </c>
      <c r="I157" s="237"/>
      <c r="J157" s="233"/>
      <c r="K157" s="233"/>
      <c r="L157" s="238"/>
      <c r="M157" s="239"/>
      <c r="N157" s="240"/>
      <c r="O157" s="240"/>
      <c r="P157" s="240"/>
      <c r="Q157" s="240"/>
      <c r="R157" s="240"/>
      <c r="S157" s="240"/>
      <c r="T157" s="241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2" t="s">
        <v>140</v>
      </c>
      <c r="AU157" s="242" t="s">
        <v>93</v>
      </c>
      <c r="AV157" s="13" t="s">
        <v>91</v>
      </c>
      <c r="AW157" s="13" t="s">
        <v>36</v>
      </c>
      <c r="AX157" s="13" t="s">
        <v>83</v>
      </c>
      <c r="AY157" s="242" t="s">
        <v>130</v>
      </c>
    </row>
    <row r="158" s="14" customFormat="1">
      <c r="A158" s="14"/>
      <c r="B158" s="243"/>
      <c r="C158" s="244"/>
      <c r="D158" s="234" t="s">
        <v>140</v>
      </c>
      <c r="E158" s="245" t="s">
        <v>1</v>
      </c>
      <c r="F158" s="246" t="s">
        <v>204</v>
      </c>
      <c r="G158" s="244"/>
      <c r="H158" s="247">
        <v>1.3</v>
      </c>
      <c r="I158" s="248"/>
      <c r="J158" s="244"/>
      <c r="K158" s="244"/>
      <c r="L158" s="249"/>
      <c r="M158" s="250"/>
      <c r="N158" s="251"/>
      <c r="O158" s="251"/>
      <c r="P158" s="251"/>
      <c r="Q158" s="251"/>
      <c r="R158" s="251"/>
      <c r="S158" s="251"/>
      <c r="T158" s="252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3" t="s">
        <v>140</v>
      </c>
      <c r="AU158" s="253" t="s">
        <v>93</v>
      </c>
      <c r="AV158" s="14" t="s">
        <v>93</v>
      </c>
      <c r="AW158" s="14" t="s">
        <v>36</v>
      </c>
      <c r="AX158" s="14" t="s">
        <v>83</v>
      </c>
      <c r="AY158" s="253" t="s">
        <v>130</v>
      </c>
    </row>
    <row r="159" s="15" customFormat="1">
      <c r="A159" s="15"/>
      <c r="B159" s="254"/>
      <c r="C159" s="255"/>
      <c r="D159" s="234" t="s">
        <v>140</v>
      </c>
      <c r="E159" s="256" t="s">
        <v>1</v>
      </c>
      <c r="F159" s="257" t="s">
        <v>143</v>
      </c>
      <c r="G159" s="255"/>
      <c r="H159" s="258">
        <v>1.3</v>
      </c>
      <c r="I159" s="259"/>
      <c r="J159" s="255"/>
      <c r="K159" s="255"/>
      <c r="L159" s="260"/>
      <c r="M159" s="261"/>
      <c r="N159" s="262"/>
      <c r="O159" s="262"/>
      <c r="P159" s="262"/>
      <c r="Q159" s="262"/>
      <c r="R159" s="262"/>
      <c r="S159" s="262"/>
      <c r="T159" s="263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T159" s="264" t="s">
        <v>140</v>
      </c>
      <c r="AU159" s="264" t="s">
        <v>93</v>
      </c>
      <c r="AV159" s="15" t="s">
        <v>138</v>
      </c>
      <c r="AW159" s="15" t="s">
        <v>36</v>
      </c>
      <c r="AX159" s="15" t="s">
        <v>91</v>
      </c>
      <c r="AY159" s="264" t="s">
        <v>130</v>
      </c>
    </row>
    <row r="160" s="2" customFormat="1" ht="14.4" customHeight="1">
      <c r="A160" s="38"/>
      <c r="B160" s="39"/>
      <c r="C160" s="219" t="s">
        <v>205</v>
      </c>
      <c r="D160" s="219" t="s">
        <v>133</v>
      </c>
      <c r="E160" s="220" t="s">
        <v>206</v>
      </c>
      <c r="F160" s="221" t="s">
        <v>207</v>
      </c>
      <c r="G160" s="222" t="s">
        <v>201</v>
      </c>
      <c r="H160" s="223">
        <v>46.200000000000003</v>
      </c>
      <c r="I160" s="224"/>
      <c r="J160" s="225">
        <f>ROUND(I160*H160,2)</f>
        <v>0</v>
      </c>
      <c r="K160" s="221" t="s">
        <v>137</v>
      </c>
      <c r="L160" s="44"/>
      <c r="M160" s="226" t="s">
        <v>1</v>
      </c>
      <c r="N160" s="227" t="s">
        <v>48</v>
      </c>
      <c r="O160" s="91"/>
      <c r="P160" s="228">
        <f>O160*H160</f>
        <v>0</v>
      </c>
      <c r="Q160" s="228">
        <v>0</v>
      </c>
      <c r="R160" s="228">
        <f>Q160*H160</f>
        <v>0</v>
      </c>
      <c r="S160" s="228">
        <v>0.0030000000000000001</v>
      </c>
      <c r="T160" s="229">
        <f>S160*H160</f>
        <v>0.1386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30" t="s">
        <v>194</v>
      </c>
      <c r="AT160" s="230" t="s">
        <v>133</v>
      </c>
      <c r="AU160" s="230" t="s">
        <v>93</v>
      </c>
      <c r="AY160" s="17" t="s">
        <v>130</v>
      </c>
      <c r="BE160" s="231">
        <f>IF(N160="základní",J160,0)</f>
        <v>0</v>
      </c>
      <c r="BF160" s="231">
        <f>IF(N160="snížená",J160,0)</f>
        <v>0</v>
      </c>
      <c r="BG160" s="231">
        <f>IF(N160="zákl. přenesená",J160,0)</f>
        <v>0</v>
      </c>
      <c r="BH160" s="231">
        <f>IF(N160="sníž. přenesená",J160,0)</f>
        <v>0</v>
      </c>
      <c r="BI160" s="231">
        <f>IF(N160="nulová",J160,0)</f>
        <v>0</v>
      </c>
      <c r="BJ160" s="17" t="s">
        <v>91</v>
      </c>
      <c r="BK160" s="231">
        <f>ROUND(I160*H160,2)</f>
        <v>0</v>
      </c>
      <c r="BL160" s="17" t="s">
        <v>194</v>
      </c>
      <c r="BM160" s="230" t="s">
        <v>208</v>
      </c>
    </row>
    <row r="161" s="13" customFormat="1">
      <c r="A161" s="13"/>
      <c r="B161" s="232"/>
      <c r="C161" s="233"/>
      <c r="D161" s="234" t="s">
        <v>140</v>
      </c>
      <c r="E161" s="235" t="s">
        <v>1</v>
      </c>
      <c r="F161" s="236" t="s">
        <v>209</v>
      </c>
      <c r="G161" s="233"/>
      <c r="H161" s="235" t="s">
        <v>1</v>
      </c>
      <c r="I161" s="237"/>
      <c r="J161" s="233"/>
      <c r="K161" s="233"/>
      <c r="L161" s="238"/>
      <c r="M161" s="239"/>
      <c r="N161" s="240"/>
      <c r="O161" s="240"/>
      <c r="P161" s="240"/>
      <c r="Q161" s="240"/>
      <c r="R161" s="240"/>
      <c r="S161" s="240"/>
      <c r="T161" s="241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2" t="s">
        <v>140</v>
      </c>
      <c r="AU161" s="242" t="s">
        <v>93</v>
      </c>
      <c r="AV161" s="13" t="s">
        <v>91</v>
      </c>
      <c r="AW161" s="13" t="s">
        <v>36</v>
      </c>
      <c r="AX161" s="13" t="s">
        <v>83</v>
      </c>
      <c r="AY161" s="242" t="s">
        <v>130</v>
      </c>
    </row>
    <row r="162" s="14" customFormat="1">
      <c r="A162" s="14"/>
      <c r="B162" s="243"/>
      <c r="C162" s="244"/>
      <c r="D162" s="234" t="s">
        <v>140</v>
      </c>
      <c r="E162" s="245" t="s">
        <v>1</v>
      </c>
      <c r="F162" s="246" t="s">
        <v>210</v>
      </c>
      <c r="G162" s="244"/>
      <c r="H162" s="247">
        <v>46.200000000000003</v>
      </c>
      <c r="I162" s="248"/>
      <c r="J162" s="244"/>
      <c r="K162" s="244"/>
      <c r="L162" s="249"/>
      <c r="M162" s="250"/>
      <c r="N162" s="251"/>
      <c r="O162" s="251"/>
      <c r="P162" s="251"/>
      <c r="Q162" s="251"/>
      <c r="R162" s="251"/>
      <c r="S162" s="251"/>
      <c r="T162" s="252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3" t="s">
        <v>140</v>
      </c>
      <c r="AU162" s="253" t="s">
        <v>93</v>
      </c>
      <c r="AV162" s="14" t="s">
        <v>93</v>
      </c>
      <c r="AW162" s="14" t="s">
        <v>36</v>
      </c>
      <c r="AX162" s="14" t="s">
        <v>83</v>
      </c>
      <c r="AY162" s="253" t="s">
        <v>130</v>
      </c>
    </row>
    <row r="163" s="15" customFormat="1">
      <c r="A163" s="15"/>
      <c r="B163" s="254"/>
      <c r="C163" s="255"/>
      <c r="D163" s="234" t="s">
        <v>140</v>
      </c>
      <c r="E163" s="256" t="s">
        <v>1</v>
      </c>
      <c r="F163" s="257" t="s">
        <v>143</v>
      </c>
      <c r="G163" s="255"/>
      <c r="H163" s="258">
        <v>46.200000000000003</v>
      </c>
      <c r="I163" s="259"/>
      <c r="J163" s="255"/>
      <c r="K163" s="255"/>
      <c r="L163" s="260"/>
      <c r="M163" s="261"/>
      <c r="N163" s="262"/>
      <c r="O163" s="262"/>
      <c r="P163" s="262"/>
      <c r="Q163" s="262"/>
      <c r="R163" s="262"/>
      <c r="S163" s="262"/>
      <c r="T163" s="263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264" t="s">
        <v>140</v>
      </c>
      <c r="AU163" s="264" t="s">
        <v>93</v>
      </c>
      <c r="AV163" s="15" t="s">
        <v>138</v>
      </c>
      <c r="AW163" s="15" t="s">
        <v>36</v>
      </c>
      <c r="AX163" s="15" t="s">
        <v>91</v>
      </c>
      <c r="AY163" s="264" t="s">
        <v>130</v>
      </c>
    </row>
    <row r="164" s="2" customFormat="1" ht="37.8" customHeight="1">
      <c r="A164" s="38"/>
      <c r="B164" s="39"/>
      <c r="C164" s="219" t="s">
        <v>211</v>
      </c>
      <c r="D164" s="219" t="s">
        <v>133</v>
      </c>
      <c r="E164" s="220" t="s">
        <v>212</v>
      </c>
      <c r="F164" s="221" t="s">
        <v>213</v>
      </c>
      <c r="G164" s="222" t="s">
        <v>214</v>
      </c>
      <c r="H164" s="223">
        <v>1</v>
      </c>
      <c r="I164" s="224"/>
      <c r="J164" s="225">
        <f>ROUND(I164*H164,2)</f>
        <v>0</v>
      </c>
      <c r="K164" s="221" t="s">
        <v>137</v>
      </c>
      <c r="L164" s="44"/>
      <c r="M164" s="226" t="s">
        <v>1</v>
      </c>
      <c r="N164" s="227" t="s">
        <v>48</v>
      </c>
      <c r="O164" s="91"/>
      <c r="P164" s="228">
        <f>O164*H164</f>
        <v>0</v>
      </c>
      <c r="Q164" s="228">
        <v>0</v>
      </c>
      <c r="R164" s="228">
        <f>Q164*H164</f>
        <v>0</v>
      </c>
      <c r="S164" s="228">
        <v>0</v>
      </c>
      <c r="T164" s="229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30" t="s">
        <v>194</v>
      </c>
      <c r="AT164" s="230" t="s">
        <v>133</v>
      </c>
      <c r="AU164" s="230" t="s">
        <v>93</v>
      </c>
      <c r="AY164" s="17" t="s">
        <v>130</v>
      </c>
      <c r="BE164" s="231">
        <f>IF(N164="základní",J164,0)</f>
        <v>0</v>
      </c>
      <c r="BF164" s="231">
        <f>IF(N164="snížená",J164,0)</f>
        <v>0</v>
      </c>
      <c r="BG164" s="231">
        <f>IF(N164="zákl. přenesená",J164,0)</f>
        <v>0</v>
      </c>
      <c r="BH164" s="231">
        <f>IF(N164="sníž. přenesená",J164,0)</f>
        <v>0</v>
      </c>
      <c r="BI164" s="231">
        <f>IF(N164="nulová",J164,0)</f>
        <v>0</v>
      </c>
      <c r="BJ164" s="17" t="s">
        <v>91</v>
      </c>
      <c r="BK164" s="231">
        <f>ROUND(I164*H164,2)</f>
        <v>0</v>
      </c>
      <c r="BL164" s="17" t="s">
        <v>194</v>
      </c>
      <c r="BM164" s="230" t="s">
        <v>215</v>
      </c>
    </row>
    <row r="165" s="13" customFormat="1">
      <c r="A165" s="13"/>
      <c r="B165" s="232"/>
      <c r="C165" s="233"/>
      <c r="D165" s="234" t="s">
        <v>140</v>
      </c>
      <c r="E165" s="235" t="s">
        <v>1</v>
      </c>
      <c r="F165" s="236" t="s">
        <v>216</v>
      </c>
      <c r="G165" s="233"/>
      <c r="H165" s="235" t="s">
        <v>1</v>
      </c>
      <c r="I165" s="237"/>
      <c r="J165" s="233"/>
      <c r="K165" s="233"/>
      <c r="L165" s="238"/>
      <c r="M165" s="239"/>
      <c r="N165" s="240"/>
      <c r="O165" s="240"/>
      <c r="P165" s="240"/>
      <c r="Q165" s="240"/>
      <c r="R165" s="240"/>
      <c r="S165" s="240"/>
      <c r="T165" s="241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2" t="s">
        <v>140</v>
      </c>
      <c r="AU165" s="242" t="s">
        <v>93</v>
      </c>
      <c r="AV165" s="13" t="s">
        <v>91</v>
      </c>
      <c r="AW165" s="13" t="s">
        <v>36</v>
      </c>
      <c r="AX165" s="13" t="s">
        <v>83</v>
      </c>
      <c r="AY165" s="242" t="s">
        <v>130</v>
      </c>
    </row>
    <row r="166" s="14" customFormat="1">
      <c r="A166" s="14"/>
      <c r="B166" s="243"/>
      <c r="C166" s="244"/>
      <c r="D166" s="234" t="s">
        <v>140</v>
      </c>
      <c r="E166" s="245" t="s">
        <v>1</v>
      </c>
      <c r="F166" s="246" t="s">
        <v>91</v>
      </c>
      <c r="G166" s="244"/>
      <c r="H166" s="247">
        <v>1</v>
      </c>
      <c r="I166" s="248"/>
      <c r="J166" s="244"/>
      <c r="K166" s="244"/>
      <c r="L166" s="249"/>
      <c r="M166" s="250"/>
      <c r="N166" s="251"/>
      <c r="O166" s="251"/>
      <c r="P166" s="251"/>
      <c r="Q166" s="251"/>
      <c r="R166" s="251"/>
      <c r="S166" s="251"/>
      <c r="T166" s="252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3" t="s">
        <v>140</v>
      </c>
      <c r="AU166" s="253" t="s">
        <v>93</v>
      </c>
      <c r="AV166" s="14" t="s">
        <v>93</v>
      </c>
      <c r="AW166" s="14" t="s">
        <v>36</v>
      </c>
      <c r="AX166" s="14" t="s">
        <v>83</v>
      </c>
      <c r="AY166" s="253" t="s">
        <v>130</v>
      </c>
    </row>
    <row r="167" s="15" customFormat="1">
      <c r="A167" s="15"/>
      <c r="B167" s="254"/>
      <c r="C167" s="255"/>
      <c r="D167" s="234" t="s">
        <v>140</v>
      </c>
      <c r="E167" s="256" t="s">
        <v>1</v>
      </c>
      <c r="F167" s="257" t="s">
        <v>143</v>
      </c>
      <c r="G167" s="255"/>
      <c r="H167" s="258">
        <v>1</v>
      </c>
      <c r="I167" s="259"/>
      <c r="J167" s="255"/>
      <c r="K167" s="255"/>
      <c r="L167" s="260"/>
      <c r="M167" s="261"/>
      <c r="N167" s="262"/>
      <c r="O167" s="262"/>
      <c r="P167" s="262"/>
      <c r="Q167" s="262"/>
      <c r="R167" s="262"/>
      <c r="S167" s="262"/>
      <c r="T167" s="263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T167" s="264" t="s">
        <v>140</v>
      </c>
      <c r="AU167" s="264" t="s">
        <v>93</v>
      </c>
      <c r="AV167" s="15" t="s">
        <v>138</v>
      </c>
      <c r="AW167" s="15" t="s">
        <v>36</v>
      </c>
      <c r="AX167" s="15" t="s">
        <v>91</v>
      </c>
      <c r="AY167" s="264" t="s">
        <v>130</v>
      </c>
    </row>
    <row r="168" s="12" customFormat="1" ht="25.92" customHeight="1">
      <c r="A168" s="12"/>
      <c r="B168" s="204"/>
      <c r="C168" s="205"/>
      <c r="D168" s="206" t="s">
        <v>82</v>
      </c>
      <c r="E168" s="207" t="s">
        <v>217</v>
      </c>
      <c r="F168" s="207" t="s">
        <v>218</v>
      </c>
      <c r="G168" s="205"/>
      <c r="H168" s="205"/>
      <c r="I168" s="208"/>
      <c r="J168" s="192">
        <f>BK168</f>
        <v>0</v>
      </c>
      <c r="K168" s="205"/>
      <c r="L168" s="209"/>
      <c r="M168" s="210"/>
      <c r="N168" s="211"/>
      <c r="O168" s="211"/>
      <c r="P168" s="212">
        <f>P169</f>
        <v>0</v>
      </c>
      <c r="Q168" s="211"/>
      <c r="R168" s="212">
        <f>R169</f>
        <v>0</v>
      </c>
      <c r="S168" s="211"/>
      <c r="T168" s="213">
        <f>T169</f>
        <v>0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214" t="s">
        <v>138</v>
      </c>
      <c r="AT168" s="215" t="s">
        <v>82</v>
      </c>
      <c r="AU168" s="215" t="s">
        <v>83</v>
      </c>
      <c r="AY168" s="214" t="s">
        <v>130</v>
      </c>
      <c r="BK168" s="216">
        <f>BK169</f>
        <v>0</v>
      </c>
    </row>
    <row r="169" s="2" customFormat="1" ht="24.15" customHeight="1">
      <c r="A169" s="38"/>
      <c r="B169" s="39"/>
      <c r="C169" s="219" t="s">
        <v>8</v>
      </c>
      <c r="D169" s="219" t="s">
        <v>133</v>
      </c>
      <c r="E169" s="220" t="s">
        <v>219</v>
      </c>
      <c r="F169" s="221" t="s">
        <v>220</v>
      </c>
      <c r="G169" s="222" t="s">
        <v>221</v>
      </c>
      <c r="H169" s="223">
        <v>1</v>
      </c>
      <c r="I169" s="224"/>
      <c r="J169" s="225">
        <f>ROUND(I169*H169,2)</f>
        <v>0</v>
      </c>
      <c r="K169" s="221" t="s">
        <v>1</v>
      </c>
      <c r="L169" s="44"/>
      <c r="M169" s="226" t="s">
        <v>1</v>
      </c>
      <c r="N169" s="227" t="s">
        <v>48</v>
      </c>
      <c r="O169" s="91"/>
      <c r="P169" s="228">
        <f>O169*H169</f>
        <v>0</v>
      </c>
      <c r="Q169" s="228">
        <v>0</v>
      </c>
      <c r="R169" s="228">
        <f>Q169*H169</f>
        <v>0</v>
      </c>
      <c r="S169" s="228">
        <v>0</v>
      </c>
      <c r="T169" s="229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30" t="s">
        <v>222</v>
      </c>
      <c r="AT169" s="230" t="s">
        <v>133</v>
      </c>
      <c r="AU169" s="230" t="s">
        <v>91</v>
      </c>
      <c r="AY169" s="17" t="s">
        <v>130</v>
      </c>
      <c r="BE169" s="231">
        <f>IF(N169="základní",J169,0)</f>
        <v>0</v>
      </c>
      <c r="BF169" s="231">
        <f>IF(N169="snížená",J169,0)</f>
        <v>0</v>
      </c>
      <c r="BG169" s="231">
        <f>IF(N169="zákl. přenesená",J169,0)</f>
        <v>0</v>
      </c>
      <c r="BH169" s="231">
        <f>IF(N169="sníž. přenesená",J169,0)</f>
        <v>0</v>
      </c>
      <c r="BI169" s="231">
        <f>IF(N169="nulová",J169,0)</f>
        <v>0</v>
      </c>
      <c r="BJ169" s="17" t="s">
        <v>91</v>
      </c>
      <c r="BK169" s="231">
        <f>ROUND(I169*H169,2)</f>
        <v>0</v>
      </c>
      <c r="BL169" s="17" t="s">
        <v>222</v>
      </c>
      <c r="BM169" s="230" t="s">
        <v>223</v>
      </c>
    </row>
    <row r="170" s="2" customFormat="1" ht="49.92" customHeight="1">
      <c r="A170" s="38"/>
      <c r="B170" s="39"/>
      <c r="C170" s="40"/>
      <c r="D170" s="40"/>
      <c r="E170" s="207" t="s">
        <v>224</v>
      </c>
      <c r="F170" s="207" t="s">
        <v>225</v>
      </c>
      <c r="G170" s="40"/>
      <c r="H170" s="40"/>
      <c r="I170" s="40"/>
      <c r="J170" s="192">
        <f>BK170</f>
        <v>0</v>
      </c>
      <c r="K170" s="40"/>
      <c r="L170" s="44"/>
      <c r="M170" s="265"/>
      <c r="N170" s="266"/>
      <c r="O170" s="91"/>
      <c r="P170" s="91"/>
      <c r="Q170" s="91"/>
      <c r="R170" s="91"/>
      <c r="S170" s="91"/>
      <c r="T170" s="92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82</v>
      </c>
      <c r="AU170" s="17" t="s">
        <v>83</v>
      </c>
      <c r="AY170" s="17" t="s">
        <v>226</v>
      </c>
      <c r="BK170" s="231">
        <f>SUM(BK171:BK175)</f>
        <v>0</v>
      </c>
    </row>
    <row r="171" s="2" customFormat="1" ht="16.32" customHeight="1">
      <c r="A171" s="38"/>
      <c r="B171" s="39"/>
      <c r="C171" s="267" t="s">
        <v>1</v>
      </c>
      <c r="D171" s="267" t="s">
        <v>133</v>
      </c>
      <c r="E171" s="268" t="s">
        <v>1</v>
      </c>
      <c r="F171" s="269" t="s">
        <v>1</v>
      </c>
      <c r="G171" s="270" t="s">
        <v>1</v>
      </c>
      <c r="H171" s="271"/>
      <c r="I171" s="272"/>
      <c r="J171" s="273">
        <f>BK171</f>
        <v>0</v>
      </c>
      <c r="K171" s="274"/>
      <c r="L171" s="44"/>
      <c r="M171" s="275" t="s">
        <v>1</v>
      </c>
      <c r="N171" s="276" t="s">
        <v>48</v>
      </c>
      <c r="O171" s="91"/>
      <c r="P171" s="91"/>
      <c r="Q171" s="91"/>
      <c r="R171" s="91"/>
      <c r="S171" s="91"/>
      <c r="T171" s="92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7" t="s">
        <v>226</v>
      </c>
      <c r="AU171" s="17" t="s">
        <v>91</v>
      </c>
      <c r="AY171" s="17" t="s">
        <v>226</v>
      </c>
      <c r="BE171" s="231">
        <f>IF(N171="základní",J171,0)</f>
        <v>0</v>
      </c>
      <c r="BF171" s="231">
        <f>IF(N171="snížená",J171,0)</f>
        <v>0</v>
      </c>
      <c r="BG171" s="231">
        <f>IF(N171="zákl. přenesená",J171,0)</f>
        <v>0</v>
      </c>
      <c r="BH171" s="231">
        <f>IF(N171="sníž. přenesená",J171,0)</f>
        <v>0</v>
      </c>
      <c r="BI171" s="231">
        <f>IF(N171="nulová",J171,0)</f>
        <v>0</v>
      </c>
      <c r="BJ171" s="17" t="s">
        <v>91</v>
      </c>
      <c r="BK171" s="231">
        <f>I171*H171</f>
        <v>0</v>
      </c>
    </row>
    <row r="172" s="2" customFormat="1" ht="16.32" customHeight="1">
      <c r="A172" s="38"/>
      <c r="B172" s="39"/>
      <c r="C172" s="267" t="s">
        <v>1</v>
      </c>
      <c r="D172" s="267" t="s">
        <v>133</v>
      </c>
      <c r="E172" s="268" t="s">
        <v>1</v>
      </c>
      <c r="F172" s="269" t="s">
        <v>1</v>
      </c>
      <c r="G172" s="270" t="s">
        <v>1</v>
      </c>
      <c r="H172" s="271"/>
      <c r="I172" s="272"/>
      <c r="J172" s="273">
        <f>BK172</f>
        <v>0</v>
      </c>
      <c r="K172" s="274"/>
      <c r="L172" s="44"/>
      <c r="M172" s="275" t="s">
        <v>1</v>
      </c>
      <c r="N172" s="276" t="s">
        <v>48</v>
      </c>
      <c r="O172" s="91"/>
      <c r="P172" s="91"/>
      <c r="Q172" s="91"/>
      <c r="R172" s="91"/>
      <c r="S172" s="91"/>
      <c r="T172" s="92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17" t="s">
        <v>226</v>
      </c>
      <c r="AU172" s="17" t="s">
        <v>91</v>
      </c>
      <c r="AY172" s="17" t="s">
        <v>226</v>
      </c>
      <c r="BE172" s="231">
        <f>IF(N172="základní",J172,0)</f>
        <v>0</v>
      </c>
      <c r="BF172" s="231">
        <f>IF(N172="snížená",J172,0)</f>
        <v>0</v>
      </c>
      <c r="BG172" s="231">
        <f>IF(N172="zákl. přenesená",J172,0)</f>
        <v>0</v>
      </c>
      <c r="BH172" s="231">
        <f>IF(N172="sníž. přenesená",J172,0)</f>
        <v>0</v>
      </c>
      <c r="BI172" s="231">
        <f>IF(N172="nulová",J172,0)</f>
        <v>0</v>
      </c>
      <c r="BJ172" s="17" t="s">
        <v>91</v>
      </c>
      <c r="BK172" s="231">
        <f>I172*H172</f>
        <v>0</v>
      </c>
    </row>
    <row r="173" s="2" customFormat="1" ht="16.32" customHeight="1">
      <c r="A173" s="38"/>
      <c r="B173" s="39"/>
      <c r="C173" s="267" t="s">
        <v>1</v>
      </c>
      <c r="D173" s="267" t="s">
        <v>133</v>
      </c>
      <c r="E173" s="268" t="s">
        <v>1</v>
      </c>
      <c r="F173" s="269" t="s">
        <v>1</v>
      </c>
      <c r="G173" s="270" t="s">
        <v>1</v>
      </c>
      <c r="H173" s="271"/>
      <c r="I173" s="272"/>
      <c r="J173" s="273">
        <f>BK173</f>
        <v>0</v>
      </c>
      <c r="K173" s="274"/>
      <c r="L173" s="44"/>
      <c r="M173" s="275" t="s">
        <v>1</v>
      </c>
      <c r="N173" s="276" t="s">
        <v>48</v>
      </c>
      <c r="O173" s="91"/>
      <c r="P173" s="91"/>
      <c r="Q173" s="91"/>
      <c r="R173" s="91"/>
      <c r="S173" s="91"/>
      <c r="T173" s="92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7" t="s">
        <v>226</v>
      </c>
      <c r="AU173" s="17" t="s">
        <v>91</v>
      </c>
      <c r="AY173" s="17" t="s">
        <v>226</v>
      </c>
      <c r="BE173" s="231">
        <f>IF(N173="základní",J173,0)</f>
        <v>0</v>
      </c>
      <c r="BF173" s="231">
        <f>IF(N173="snížená",J173,0)</f>
        <v>0</v>
      </c>
      <c r="BG173" s="231">
        <f>IF(N173="zákl. přenesená",J173,0)</f>
        <v>0</v>
      </c>
      <c r="BH173" s="231">
        <f>IF(N173="sníž. přenesená",J173,0)</f>
        <v>0</v>
      </c>
      <c r="BI173" s="231">
        <f>IF(N173="nulová",J173,0)</f>
        <v>0</v>
      </c>
      <c r="BJ173" s="17" t="s">
        <v>91</v>
      </c>
      <c r="BK173" s="231">
        <f>I173*H173</f>
        <v>0</v>
      </c>
    </row>
    <row r="174" s="2" customFormat="1" ht="16.32" customHeight="1">
      <c r="A174" s="38"/>
      <c r="B174" s="39"/>
      <c r="C174" s="267" t="s">
        <v>1</v>
      </c>
      <c r="D174" s="267" t="s">
        <v>133</v>
      </c>
      <c r="E174" s="268" t="s">
        <v>1</v>
      </c>
      <c r="F174" s="269" t="s">
        <v>1</v>
      </c>
      <c r="G174" s="270" t="s">
        <v>1</v>
      </c>
      <c r="H174" s="271"/>
      <c r="I174" s="272"/>
      <c r="J174" s="273">
        <f>BK174</f>
        <v>0</v>
      </c>
      <c r="K174" s="274"/>
      <c r="L174" s="44"/>
      <c r="M174" s="275" t="s">
        <v>1</v>
      </c>
      <c r="N174" s="276" t="s">
        <v>48</v>
      </c>
      <c r="O174" s="91"/>
      <c r="P174" s="91"/>
      <c r="Q174" s="91"/>
      <c r="R174" s="91"/>
      <c r="S174" s="91"/>
      <c r="T174" s="92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226</v>
      </c>
      <c r="AU174" s="17" t="s">
        <v>91</v>
      </c>
      <c r="AY174" s="17" t="s">
        <v>226</v>
      </c>
      <c r="BE174" s="231">
        <f>IF(N174="základní",J174,0)</f>
        <v>0</v>
      </c>
      <c r="BF174" s="231">
        <f>IF(N174="snížená",J174,0)</f>
        <v>0</v>
      </c>
      <c r="BG174" s="231">
        <f>IF(N174="zákl. přenesená",J174,0)</f>
        <v>0</v>
      </c>
      <c r="BH174" s="231">
        <f>IF(N174="sníž. přenesená",J174,0)</f>
        <v>0</v>
      </c>
      <c r="BI174" s="231">
        <f>IF(N174="nulová",J174,0)</f>
        <v>0</v>
      </c>
      <c r="BJ174" s="17" t="s">
        <v>91</v>
      </c>
      <c r="BK174" s="231">
        <f>I174*H174</f>
        <v>0</v>
      </c>
    </row>
    <row r="175" s="2" customFormat="1" ht="16.32" customHeight="1">
      <c r="A175" s="38"/>
      <c r="B175" s="39"/>
      <c r="C175" s="267" t="s">
        <v>1</v>
      </c>
      <c r="D175" s="267" t="s">
        <v>133</v>
      </c>
      <c r="E175" s="268" t="s">
        <v>1</v>
      </c>
      <c r="F175" s="269" t="s">
        <v>1</v>
      </c>
      <c r="G175" s="270" t="s">
        <v>1</v>
      </c>
      <c r="H175" s="271"/>
      <c r="I175" s="272"/>
      <c r="J175" s="273">
        <f>BK175</f>
        <v>0</v>
      </c>
      <c r="K175" s="274"/>
      <c r="L175" s="44"/>
      <c r="M175" s="275" t="s">
        <v>1</v>
      </c>
      <c r="N175" s="276" t="s">
        <v>48</v>
      </c>
      <c r="O175" s="277"/>
      <c r="P175" s="277"/>
      <c r="Q175" s="277"/>
      <c r="R175" s="277"/>
      <c r="S175" s="277"/>
      <c r="T175" s="278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7" t="s">
        <v>226</v>
      </c>
      <c r="AU175" s="17" t="s">
        <v>91</v>
      </c>
      <c r="AY175" s="17" t="s">
        <v>226</v>
      </c>
      <c r="BE175" s="231">
        <f>IF(N175="základní",J175,0)</f>
        <v>0</v>
      </c>
      <c r="BF175" s="231">
        <f>IF(N175="snížená",J175,0)</f>
        <v>0</v>
      </c>
      <c r="BG175" s="231">
        <f>IF(N175="zákl. přenesená",J175,0)</f>
        <v>0</v>
      </c>
      <c r="BH175" s="231">
        <f>IF(N175="sníž. přenesená",J175,0)</f>
        <v>0</v>
      </c>
      <c r="BI175" s="231">
        <f>IF(N175="nulová",J175,0)</f>
        <v>0</v>
      </c>
      <c r="BJ175" s="17" t="s">
        <v>91</v>
      </c>
      <c r="BK175" s="231">
        <f>I175*H175</f>
        <v>0</v>
      </c>
    </row>
    <row r="176" s="2" customFormat="1" ht="6.96" customHeight="1">
      <c r="A176" s="38"/>
      <c r="B176" s="66"/>
      <c r="C176" s="67"/>
      <c r="D176" s="67"/>
      <c r="E176" s="67"/>
      <c r="F176" s="67"/>
      <c r="G176" s="67"/>
      <c r="H176" s="67"/>
      <c r="I176" s="67"/>
      <c r="J176" s="67"/>
      <c r="K176" s="67"/>
      <c r="L176" s="44"/>
      <c r="M176" s="38"/>
      <c r="O176" s="38"/>
      <c r="P176" s="38"/>
      <c r="Q176" s="38"/>
      <c r="R176" s="38"/>
      <c r="S176" s="38"/>
      <c r="T176" s="38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</row>
  </sheetData>
  <sheetProtection sheet="1" autoFilter="0" formatColumns="0" formatRows="0" objects="1" scenarios="1" spinCount="100000" saltValue="ZdCfEozgo7+OI9MB9G5ISOHcyKnHBr6C7JthL2ctiIIfl09533JhWduw5LDt+1CGqxXYA95sk+6Edfaj9fJUYA==" hashValue="ptf7J5WWeXoLZROJZrOVL9OSjTlc4UJLDyP0DDpAELvWK/Kv1etMGnDo1jlwraG2cOJhgPrmkF9A7b4CaBPPcA==" algorithmName="SHA-512" password="CC35"/>
  <autoFilter ref="C122:K175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dataValidations count="2">
    <dataValidation type="list" allowBlank="1" showInputMessage="1" showErrorMessage="1" error="Povoleny jsou hodnoty K, M." sqref="D171:D176">
      <formula1>"K, M"</formula1>
    </dataValidation>
    <dataValidation type="list" allowBlank="1" showInputMessage="1" showErrorMessage="1" error="Povoleny jsou hodnoty základní, snížená, zákl. přenesená, sníž. přenesená, nulová." sqref="N171:N176">
      <formula1>"základní, snížená, zákl. přenesená, sníž. přenesená, nulová"</formula1>
    </dataValidation>
  </dataValidation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96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93</v>
      </c>
    </row>
    <row r="4" s="1" customFormat="1" ht="24.96" customHeight="1">
      <c r="B4" s="20"/>
      <c r="D4" s="138" t="s">
        <v>100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Výměna výtahu v objektu Dominikánské náměstí 3, Brno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101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227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30. 11. 2020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26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27</v>
      </c>
      <c r="F15" s="38"/>
      <c r="G15" s="38"/>
      <c r="H15" s="38"/>
      <c r="I15" s="140" t="s">
        <v>28</v>
      </c>
      <c r="J15" s="143" t="s">
        <v>29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30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32</v>
      </c>
      <c r="E20" s="38"/>
      <c r="F20" s="38"/>
      <c r="G20" s="38"/>
      <c r="H20" s="38"/>
      <c r="I20" s="140" t="s">
        <v>25</v>
      </c>
      <c r="J20" s="143" t="s">
        <v>33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34</v>
      </c>
      <c r="F21" s="38"/>
      <c r="G21" s="38"/>
      <c r="H21" s="38"/>
      <c r="I21" s="140" t="s">
        <v>28</v>
      </c>
      <c r="J21" s="143" t="s">
        <v>35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37</v>
      </c>
      <c r="E23" s="38"/>
      <c r="F23" s="38"/>
      <c r="G23" s="38"/>
      <c r="H23" s="38"/>
      <c r="I23" s="140" t="s">
        <v>25</v>
      </c>
      <c r="J23" s="143" t="s">
        <v>38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39</v>
      </c>
      <c r="F24" s="38"/>
      <c r="G24" s="38"/>
      <c r="H24" s="38"/>
      <c r="I24" s="140" t="s">
        <v>28</v>
      </c>
      <c r="J24" s="143" t="s">
        <v>40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41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07.25" customHeight="1">
      <c r="A27" s="145"/>
      <c r="B27" s="146"/>
      <c r="C27" s="145"/>
      <c r="D27" s="145"/>
      <c r="E27" s="147" t="s">
        <v>42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43</v>
      </c>
      <c r="E30" s="38"/>
      <c r="F30" s="38"/>
      <c r="G30" s="38"/>
      <c r="H30" s="38"/>
      <c r="I30" s="38"/>
      <c r="J30" s="151">
        <f>ROUND(J129,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45</v>
      </c>
      <c r="G32" s="38"/>
      <c r="H32" s="38"/>
      <c r="I32" s="152" t="s">
        <v>44</v>
      </c>
      <c r="J32" s="152" t="s">
        <v>46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47</v>
      </c>
      <c r="E33" s="140" t="s">
        <v>48</v>
      </c>
      <c r="F33" s="154">
        <f>ROUND((ROUND((SUM(BE129:BE209)),  2) + SUM(BE211:BE215)), 2)</f>
        <v>0</v>
      </c>
      <c r="G33" s="38"/>
      <c r="H33" s="38"/>
      <c r="I33" s="155">
        <v>0.20999999999999999</v>
      </c>
      <c r="J33" s="154">
        <f>ROUND((ROUND(((SUM(BE129:BE209))*I33),  2) + (SUM(BE211:BE215)*I33)),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49</v>
      </c>
      <c r="F34" s="154">
        <f>ROUND((ROUND((SUM(BF129:BF209)),  2) + SUM(BF211:BF215)), 2)</f>
        <v>0</v>
      </c>
      <c r="G34" s="38"/>
      <c r="H34" s="38"/>
      <c r="I34" s="155">
        <v>0.14999999999999999</v>
      </c>
      <c r="J34" s="154">
        <f>ROUND((ROUND(((SUM(BF129:BF209))*I34),  2) + (SUM(BF211:BF215)*I34)),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50</v>
      </c>
      <c r="F35" s="154">
        <f>ROUND((ROUND((SUM(BG129:BG209)),  2) + SUM(BG211:BG215)),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51</v>
      </c>
      <c r="F36" s="154">
        <f>ROUND((ROUND((SUM(BH129:BH209)),  2) + SUM(BH211:BH215)),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52</v>
      </c>
      <c r="F37" s="154">
        <f>ROUND((ROUND((SUM(BI129:BI209)),  2) + SUM(BI211:BI215)),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53</v>
      </c>
      <c r="E39" s="158"/>
      <c r="F39" s="158"/>
      <c r="G39" s="159" t="s">
        <v>54</v>
      </c>
      <c r="H39" s="160" t="s">
        <v>55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56</v>
      </c>
      <c r="E50" s="164"/>
      <c r="F50" s="164"/>
      <c r="G50" s="163" t="s">
        <v>57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58</v>
      </c>
      <c r="E61" s="166"/>
      <c r="F61" s="167" t="s">
        <v>59</v>
      </c>
      <c r="G61" s="165" t="s">
        <v>58</v>
      </c>
      <c r="H61" s="166"/>
      <c r="I61" s="166"/>
      <c r="J61" s="168" t="s">
        <v>59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60</v>
      </c>
      <c r="E65" s="169"/>
      <c r="F65" s="169"/>
      <c r="G65" s="163" t="s">
        <v>61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58</v>
      </c>
      <c r="E76" s="166"/>
      <c r="F76" s="167" t="s">
        <v>59</v>
      </c>
      <c r="G76" s="165" t="s">
        <v>58</v>
      </c>
      <c r="H76" s="166"/>
      <c r="I76" s="166"/>
      <c r="J76" s="168" t="s">
        <v>59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103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Výměna výtahu v objektu Dominikánské náměstí 3, Brno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101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02 - Nové konstrukce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Dominikánské náměstí 196/1, 602 00 Brno</v>
      </c>
      <c r="G89" s="40"/>
      <c r="H89" s="40"/>
      <c r="I89" s="32" t="s">
        <v>22</v>
      </c>
      <c r="J89" s="79" t="str">
        <f>IF(J12="","",J12)</f>
        <v>30. 11. 2020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40.05" customHeight="1">
      <c r="A91" s="38"/>
      <c r="B91" s="39"/>
      <c r="C91" s="32" t="s">
        <v>24</v>
      </c>
      <c r="D91" s="40"/>
      <c r="E91" s="40"/>
      <c r="F91" s="27" t="str">
        <f>E15</f>
        <v>Statutární město Brno</v>
      </c>
      <c r="G91" s="40"/>
      <c r="H91" s="40"/>
      <c r="I91" s="32" t="s">
        <v>32</v>
      </c>
      <c r="J91" s="36" t="str">
        <f>E21</f>
        <v>Ing. et Ing. Pavel Vyskočil; ČKAIT 1005896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25.65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32" t="s">
        <v>37</v>
      </c>
      <c r="J92" s="36" t="str">
        <f>E24</f>
        <v>STAGA stavební agentura s.r.o.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104</v>
      </c>
      <c r="D94" s="176"/>
      <c r="E94" s="176"/>
      <c r="F94" s="176"/>
      <c r="G94" s="176"/>
      <c r="H94" s="176"/>
      <c r="I94" s="176"/>
      <c r="J94" s="177" t="s">
        <v>105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106</v>
      </c>
      <c r="D96" s="40"/>
      <c r="E96" s="40"/>
      <c r="F96" s="40"/>
      <c r="G96" s="40"/>
      <c r="H96" s="40"/>
      <c r="I96" s="40"/>
      <c r="J96" s="110">
        <f>J129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107</v>
      </c>
    </row>
    <row r="97" s="9" customFormat="1" ht="24.96" customHeight="1">
      <c r="A97" s="9"/>
      <c r="B97" s="179"/>
      <c r="C97" s="180"/>
      <c r="D97" s="181" t="s">
        <v>108</v>
      </c>
      <c r="E97" s="182"/>
      <c r="F97" s="182"/>
      <c r="G97" s="182"/>
      <c r="H97" s="182"/>
      <c r="I97" s="182"/>
      <c r="J97" s="183">
        <f>J130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228</v>
      </c>
      <c r="E98" s="188"/>
      <c r="F98" s="188"/>
      <c r="G98" s="188"/>
      <c r="H98" s="188"/>
      <c r="I98" s="188"/>
      <c r="J98" s="189">
        <f>J131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229</v>
      </c>
      <c r="E99" s="188"/>
      <c r="F99" s="188"/>
      <c r="G99" s="188"/>
      <c r="H99" s="188"/>
      <c r="I99" s="188"/>
      <c r="J99" s="189">
        <f>J142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109</v>
      </c>
      <c r="E100" s="188"/>
      <c r="F100" s="188"/>
      <c r="G100" s="188"/>
      <c r="H100" s="188"/>
      <c r="I100" s="188"/>
      <c r="J100" s="189">
        <f>J159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230</v>
      </c>
      <c r="E101" s="188"/>
      <c r="F101" s="188"/>
      <c r="G101" s="188"/>
      <c r="H101" s="188"/>
      <c r="I101" s="188"/>
      <c r="J101" s="189">
        <f>J167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79"/>
      <c r="C102" s="180"/>
      <c r="D102" s="181" t="s">
        <v>111</v>
      </c>
      <c r="E102" s="182"/>
      <c r="F102" s="182"/>
      <c r="G102" s="182"/>
      <c r="H102" s="182"/>
      <c r="I102" s="182"/>
      <c r="J102" s="183">
        <f>J169</f>
        <v>0</v>
      </c>
      <c r="K102" s="180"/>
      <c r="L102" s="184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85"/>
      <c r="C103" s="186"/>
      <c r="D103" s="187" t="s">
        <v>231</v>
      </c>
      <c r="E103" s="188"/>
      <c r="F103" s="188"/>
      <c r="G103" s="188"/>
      <c r="H103" s="188"/>
      <c r="I103" s="188"/>
      <c r="J103" s="189">
        <f>J170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5"/>
      <c r="C104" s="186"/>
      <c r="D104" s="187" t="s">
        <v>112</v>
      </c>
      <c r="E104" s="188"/>
      <c r="F104" s="188"/>
      <c r="G104" s="188"/>
      <c r="H104" s="188"/>
      <c r="I104" s="188"/>
      <c r="J104" s="189">
        <f>J172</f>
        <v>0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5"/>
      <c r="C105" s="186"/>
      <c r="D105" s="187" t="s">
        <v>232</v>
      </c>
      <c r="E105" s="188"/>
      <c r="F105" s="188"/>
      <c r="G105" s="188"/>
      <c r="H105" s="188"/>
      <c r="I105" s="188"/>
      <c r="J105" s="189">
        <f>J176</f>
        <v>0</v>
      </c>
      <c r="K105" s="186"/>
      <c r="L105" s="19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5"/>
      <c r="C106" s="186"/>
      <c r="D106" s="187" t="s">
        <v>233</v>
      </c>
      <c r="E106" s="188"/>
      <c r="F106" s="188"/>
      <c r="G106" s="188"/>
      <c r="H106" s="188"/>
      <c r="I106" s="188"/>
      <c r="J106" s="189">
        <f>J187</f>
        <v>0</v>
      </c>
      <c r="K106" s="186"/>
      <c r="L106" s="19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9" customFormat="1" ht="24.96" customHeight="1">
      <c r="A107" s="9"/>
      <c r="B107" s="179"/>
      <c r="C107" s="180"/>
      <c r="D107" s="181" t="s">
        <v>234</v>
      </c>
      <c r="E107" s="182"/>
      <c r="F107" s="182"/>
      <c r="G107" s="182"/>
      <c r="H107" s="182"/>
      <c r="I107" s="182"/>
      <c r="J107" s="183">
        <f>J202</f>
        <v>0</v>
      </c>
      <c r="K107" s="180"/>
      <c r="L107" s="184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9" customFormat="1" ht="24.96" customHeight="1">
      <c r="A108" s="9"/>
      <c r="B108" s="179"/>
      <c r="C108" s="180"/>
      <c r="D108" s="181" t="s">
        <v>113</v>
      </c>
      <c r="E108" s="182"/>
      <c r="F108" s="182"/>
      <c r="G108" s="182"/>
      <c r="H108" s="182"/>
      <c r="I108" s="182"/>
      <c r="J108" s="183">
        <f>J207</f>
        <v>0</v>
      </c>
      <c r="K108" s="180"/>
      <c r="L108" s="184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9" customFormat="1" ht="21.84" customHeight="1">
      <c r="A109" s="9"/>
      <c r="B109" s="179"/>
      <c r="C109" s="180"/>
      <c r="D109" s="191" t="s">
        <v>114</v>
      </c>
      <c r="E109" s="180"/>
      <c r="F109" s="180"/>
      <c r="G109" s="180"/>
      <c r="H109" s="180"/>
      <c r="I109" s="180"/>
      <c r="J109" s="192">
        <f>J210</f>
        <v>0</v>
      </c>
      <c r="K109" s="180"/>
      <c r="L109" s="184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</row>
    <row r="110" s="2" customFormat="1" ht="21.84" customHeigh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66"/>
      <c r="C111" s="67"/>
      <c r="D111" s="67"/>
      <c r="E111" s="67"/>
      <c r="F111" s="67"/>
      <c r="G111" s="67"/>
      <c r="H111" s="67"/>
      <c r="I111" s="67"/>
      <c r="J111" s="67"/>
      <c r="K111" s="67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5" s="2" customFormat="1" ht="6.96" customHeight="1">
      <c r="A115" s="38"/>
      <c r="B115" s="68"/>
      <c r="C115" s="69"/>
      <c r="D115" s="69"/>
      <c r="E115" s="69"/>
      <c r="F115" s="69"/>
      <c r="G115" s="69"/>
      <c r="H115" s="69"/>
      <c r="I115" s="69"/>
      <c r="J115" s="69"/>
      <c r="K115" s="69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24.96" customHeight="1">
      <c r="A116" s="38"/>
      <c r="B116" s="39"/>
      <c r="C116" s="23" t="s">
        <v>115</v>
      </c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16</v>
      </c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6.5" customHeight="1">
      <c r="A119" s="38"/>
      <c r="B119" s="39"/>
      <c r="C119" s="40"/>
      <c r="D119" s="40"/>
      <c r="E119" s="174" t="str">
        <f>E7</f>
        <v>Výměna výtahu v objektu Dominikánské náměstí 3, Brno</v>
      </c>
      <c r="F119" s="32"/>
      <c r="G119" s="32"/>
      <c r="H119" s="32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2" customHeight="1">
      <c r="A120" s="38"/>
      <c r="B120" s="39"/>
      <c r="C120" s="32" t="s">
        <v>101</v>
      </c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6.5" customHeight="1">
      <c r="A121" s="38"/>
      <c r="B121" s="39"/>
      <c r="C121" s="40"/>
      <c r="D121" s="40"/>
      <c r="E121" s="76" t="str">
        <f>E9</f>
        <v>02 - Nové konstrukce</v>
      </c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6.96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2" customHeight="1">
      <c r="A123" s="38"/>
      <c r="B123" s="39"/>
      <c r="C123" s="32" t="s">
        <v>20</v>
      </c>
      <c r="D123" s="40"/>
      <c r="E123" s="40"/>
      <c r="F123" s="27" t="str">
        <f>F12</f>
        <v>Dominikánské náměstí 196/1, 602 00 Brno</v>
      </c>
      <c r="G123" s="40"/>
      <c r="H123" s="40"/>
      <c r="I123" s="32" t="s">
        <v>22</v>
      </c>
      <c r="J123" s="79" t="str">
        <f>IF(J12="","",J12)</f>
        <v>30. 11. 2020</v>
      </c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6.96" customHeight="1">
      <c r="A124" s="38"/>
      <c r="B124" s="39"/>
      <c r="C124" s="40"/>
      <c r="D124" s="40"/>
      <c r="E124" s="40"/>
      <c r="F124" s="40"/>
      <c r="G124" s="40"/>
      <c r="H124" s="40"/>
      <c r="I124" s="40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40.05" customHeight="1">
      <c r="A125" s="38"/>
      <c r="B125" s="39"/>
      <c r="C125" s="32" t="s">
        <v>24</v>
      </c>
      <c r="D125" s="40"/>
      <c r="E125" s="40"/>
      <c r="F125" s="27" t="str">
        <f>E15</f>
        <v>Statutární město Brno</v>
      </c>
      <c r="G125" s="40"/>
      <c r="H125" s="40"/>
      <c r="I125" s="32" t="s">
        <v>32</v>
      </c>
      <c r="J125" s="36" t="str">
        <f>E21</f>
        <v>Ing. et Ing. Pavel Vyskočil; ČKAIT 1005896</v>
      </c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25.65" customHeight="1">
      <c r="A126" s="38"/>
      <c r="B126" s="39"/>
      <c r="C126" s="32" t="s">
        <v>30</v>
      </c>
      <c r="D126" s="40"/>
      <c r="E126" s="40"/>
      <c r="F126" s="27" t="str">
        <f>IF(E18="","",E18)</f>
        <v>Vyplň údaj</v>
      </c>
      <c r="G126" s="40"/>
      <c r="H126" s="40"/>
      <c r="I126" s="32" t="s">
        <v>37</v>
      </c>
      <c r="J126" s="36" t="str">
        <f>E24</f>
        <v>STAGA stavební agentura s.r.o.</v>
      </c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0.32" customHeight="1">
      <c r="A127" s="38"/>
      <c r="B127" s="39"/>
      <c r="C127" s="40"/>
      <c r="D127" s="40"/>
      <c r="E127" s="40"/>
      <c r="F127" s="40"/>
      <c r="G127" s="40"/>
      <c r="H127" s="40"/>
      <c r="I127" s="40"/>
      <c r="J127" s="40"/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11" customFormat="1" ht="29.28" customHeight="1">
      <c r="A128" s="193"/>
      <c r="B128" s="194"/>
      <c r="C128" s="195" t="s">
        <v>116</v>
      </c>
      <c r="D128" s="196" t="s">
        <v>68</v>
      </c>
      <c r="E128" s="196" t="s">
        <v>64</v>
      </c>
      <c r="F128" s="196" t="s">
        <v>65</v>
      </c>
      <c r="G128" s="196" t="s">
        <v>117</v>
      </c>
      <c r="H128" s="196" t="s">
        <v>118</v>
      </c>
      <c r="I128" s="196" t="s">
        <v>119</v>
      </c>
      <c r="J128" s="196" t="s">
        <v>105</v>
      </c>
      <c r="K128" s="197" t="s">
        <v>120</v>
      </c>
      <c r="L128" s="198"/>
      <c r="M128" s="100" t="s">
        <v>1</v>
      </c>
      <c r="N128" s="101" t="s">
        <v>47</v>
      </c>
      <c r="O128" s="101" t="s">
        <v>121</v>
      </c>
      <c r="P128" s="101" t="s">
        <v>122</v>
      </c>
      <c r="Q128" s="101" t="s">
        <v>123</v>
      </c>
      <c r="R128" s="101" t="s">
        <v>124</v>
      </c>
      <c r="S128" s="101" t="s">
        <v>125</v>
      </c>
      <c r="T128" s="102" t="s">
        <v>126</v>
      </c>
      <c r="U128" s="193"/>
      <c r="V128" s="193"/>
      <c r="W128" s="193"/>
      <c r="X128" s="193"/>
      <c r="Y128" s="193"/>
      <c r="Z128" s="193"/>
      <c r="AA128" s="193"/>
      <c r="AB128" s="193"/>
      <c r="AC128" s="193"/>
      <c r="AD128" s="193"/>
      <c r="AE128" s="193"/>
    </row>
    <row r="129" s="2" customFormat="1" ht="22.8" customHeight="1">
      <c r="A129" s="38"/>
      <c r="B129" s="39"/>
      <c r="C129" s="107" t="s">
        <v>127</v>
      </c>
      <c r="D129" s="40"/>
      <c r="E129" s="40"/>
      <c r="F129" s="40"/>
      <c r="G129" s="40"/>
      <c r="H129" s="40"/>
      <c r="I129" s="40"/>
      <c r="J129" s="199">
        <f>BK129</f>
        <v>0</v>
      </c>
      <c r="K129" s="40"/>
      <c r="L129" s="44"/>
      <c r="M129" s="103"/>
      <c r="N129" s="200"/>
      <c r="O129" s="104"/>
      <c r="P129" s="201">
        <f>P130+P169+P202+P207+P210</f>
        <v>0</v>
      </c>
      <c r="Q129" s="104"/>
      <c r="R129" s="201">
        <f>R130+R169+R202+R207+R210</f>
        <v>1.1302557200000001</v>
      </c>
      <c r="S129" s="104"/>
      <c r="T129" s="202">
        <f>T130+T169+T202+T207+T210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82</v>
      </c>
      <c r="AU129" s="17" t="s">
        <v>107</v>
      </c>
      <c r="BK129" s="203">
        <f>BK130+BK169+BK202+BK207+BK210</f>
        <v>0</v>
      </c>
    </row>
    <row r="130" s="12" customFormat="1" ht="25.92" customHeight="1">
      <c r="A130" s="12"/>
      <c r="B130" s="204"/>
      <c r="C130" s="205"/>
      <c r="D130" s="206" t="s">
        <v>82</v>
      </c>
      <c r="E130" s="207" t="s">
        <v>128</v>
      </c>
      <c r="F130" s="207" t="s">
        <v>129</v>
      </c>
      <c r="G130" s="205"/>
      <c r="H130" s="205"/>
      <c r="I130" s="208"/>
      <c r="J130" s="192">
        <f>BK130</f>
        <v>0</v>
      </c>
      <c r="K130" s="205"/>
      <c r="L130" s="209"/>
      <c r="M130" s="210"/>
      <c r="N130" s="211"/>
      <c r="O130" s="211"/>
      <c r="P130" s="212">
        <f>P131+P142+P159+P167</f>
        <v>0</v>
      </c>
      <c r="Q130" s="211"/>
      <c r="R130" s="212">
        <f>R131+R142+R159+R167</f>
        <v>1.0176326500000001</v>
      </c>
      <c r="S130" s="211"/>
      <c r="T130" s="213">
        <f>T131+T142+T159+T167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4" t="s">
        <v>91</v>
      </c>
      <c r="AT130" s="215" t="s">
        <v>82</v>
      </c>
      <c r="AU130" s="215" t="s">
        <v>83</v>
      </c>
      <c r="AY130" s="214" t="s">
        <v>130</v>
      </c>
      <c r="BK130" s="216">
        <f>BK131+BK142+BK159+BK167</f>
        <v>0</v>
      </c>
    </row>
    <row r="131" s="12" customFormat="1" ht="22.8" customHeight="1">
      <c r="A131" s="12"/>
      <c r="B131" s="204"/>
      <c r="C131" s="205"/>
      <c r="D131" s="206" t="s">
        <v>82</v>
      </c>
      <c r="E131" s="217" t="s">
        <v>149</v>
      </c>
      <c r="F131" s="217" t="s">
        <v>235</v>
      </c>
      <c r="G131" s="205"/>
      <c r="H131" s="205"/>
      <c r="I131" s="208"/>
      <c r="J131" s="218">
        <f>BK131</f>
        <v>0</v>
      </c>
      <c r="K131" s="205"/>
      <c r="L131" s="209"/>
      <c r="M131" s="210"/>
      <c r="N131" s="211"/>
      <c r="O131" s="211"/>
      <c r="P131" s="212">
        <f>SUM(P132:P141)</f>
        <v>0</v>
      </c>
      <c r="Q131" s="211"/>
      <c r="R131" s="212">
        <f>SUM(R132:R141)</f>
        <v>0.40102064999999998</v>
      </c>
      <c r="S131" s="211"/>
      <c r="T131" s="213">
        <f>SUM(T132:T141)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14" t="s">
        <v>91</v>
      </c>
      <c r="AT131" s="215" t="s">
        <v>82</v>
      </c>
      <c r="AU131" s="215" t="s">
        <v>91</v>
      </c>
      <c r="AY131" s="214" t="s">
        <v>130</v>
      </c>
      <c r="BK131" s="216">
        <f>SUM(BK132:BK141)</f>
        <v>0</v>
      </c>
    </row>
    <row r="132" s="2" customFormat="1" ht="37.8" customHeight="1">
      <c r="A132" s="38"/>
      <c r="B132" s="39"/>
      <c r="C132" s="219" t="s">
        <v>91</v>
      </c>
      <c r="D132" s="219" t="s">
        <v>133</v>
      </c>
      <c r="E132" s="220" t="s">
        <v>236</v>
      </c>
      <c r="F132" s="221" t="s">
        <v>237</v>
      </c>
      <c r="G132" s="222" t="s">
        <v>136</v>
      </c>
      <c r="H132" s="223">
        <v>0.16200000000000001</v>
      </c>
      <c r="I132" s="224"/>
      <c r="J132" s="225">
        <f>ROUND(I132*H132,2)</f>
        <v>0</v>
      </c>
      <c r="K132" s="221" t="s">
        <v>137</v>
      </c>
      <c r="L132" s="44"/>
      <c r="M132" s="226" t="s">
        <v>1</v>
      </c>
      <c r="N132" s="227" t="s">
        <v>48</v>
      </c>
      <c r="O132" s="91"/>
      <c r="P132" s="228">
        <f>O132*H132</f>
        <v>0</v>
      </c>
      <c r="Q132" s="228">
        <v>0.25364999999999999</v>
      </c>
      <c r="R132" s="228">
        <f>Q132*H132</f>
        <v>0.041091299999999997</v>
      </c>
      <c r="S132" s="228">
        <v>0</v>
      </c>
      <c r="T132" s="229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30" t="s">
        <v>138</v>
      </c>
      <c r="AT132" s="230" t="s">
        <v>133</v>
      </c>
      <c r="AU132" s="230" t="s">
        <v>93</v>
      </c>
      <c r="AY132" s="17" t="s">
        <v>130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17" t="s">
        <v>91</v>
      </c>
      <c r="BK132" s="231">
        <f>ROUND(I132*H132,2)</f>
        <v>0</v>
      </c>
      <c r="BL132" s="17" t="s">
        <v>138</v>
      </c>
      <c r="BM132" s="230" t="s">
        <v>238</v>
      </c>
    </row>
    <row r="133" s="13" customFormat="1">
      <c r="A133" s="13"/>
      <c r="B133" s="232"/>
      <c r="C133" s="233"/>
      <c r="D133" s="234" t="s">
        <v>140</v>
      </c>
      <c r="E133" s="235" t="s">
        <v>1</v>
      </c>
      <c r="F133" s="236" t="s">
        <v>239</v>
      </c>
      <c r="G133" s="233"/>
      <c r="H133" s="235" t="s">
        <v>1</v>
      </c>
      <c r="I133" s="237"/>
      <c r="J133" s="233"/>
      <c r="K133" s="233"/>
      <c r="L133" s="238"/>
      <c r="M133" s="239"/>
      <c r="N133" s="240"/>
      <c r="O133" s="240"/>
      <c r="P133" s="240"/>
      <c r="Q133" s="240"/>
      <c r="R133" s="240"/>
      <c r="S133" s="240"/>
      <c r="T133" s="241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2" t="s">
        <v>140</v>
      </c>
      <c r="AU133" s="242" t="s">
        <v>93</v>
      </c>
      <c r="AV133" s="13" t="s">
        <v>91</v>
      </c>
      <c r="AW133" s="13" t="s">
        <v>36</v>
      </c>
      <c r="AX133" s="13" t="s">
        <v>83</v>
      </c>
      <c r="AY133" s="242" t="s">
        <v>130</v>
      </c>
    </row>
    <row r="134" s="13" customFormat="1">
      <c r="A134" s="13"/>
      <c r="B134" s="232"/>
      <c r="C134" s="233"/>
      <c r="D134" s="234" t="s">
        <v>140</v>
      </c>
      <c r="E134" s="235" t="s">
        <v>1</v>
      </c>
      <c r="F134" s="236" t="s">
        <v>240</v>
      </c>
      <c r="G134" s="233"/>
      <c r="H134" s="235" t="s">
        <v>1</v>
      </c>
      <c r="I134" s="237"/>
      <c r="J134" s="233"/>
      <c r="K134" s="233"/>
      <c r="L134" s="238"/>
      <c r="M134" s="239"/>
      <c r="N134" s="240"/>
      <c r="O134" s="240"/>
      <c r="P134" s="240"/>
      <c r="Q134" s="240"/>
      <c r="R134" s="240"/>
      <c r="S134" s="240"/>
      <c r="T134" s="241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2" t="s">
        <v>140</v>
      </c>
      <c r="AU134" s="242" t="s">
        <v>93</v>
      </c>
      <c r="AV134" s="13" t="s">
        <v>91</v>
      </c>
      <c r="AW134" s="13" t="s">
        <v>36</v>
      </c>
      <c r="AX134" s="13" t="s">
        <v>83</v>
      </c>
      <c r="AY134" s="242" t="s">
        <v>130</v>
      </c>
    </row>
    <row r="135" s="14" customFormat="1">
      <c r="A135" s="14"/>
      <c r="B135" s="243"/>
      <c r="C135" s="244"/>
      <c r="D135" s="234" t="s">
        <v>140</v>
      </c>
      <c r="E135" s="245" t="s">
        <v>1</v>
      </c>
      <c r="F135" s="246" t="s">
        <v>241</v>
      </c>
      <c r="G135" s="244"/>
      <c r="H135" s="247">
        <v>0.16200000000000001</v>
      </c>
      <c r="I135" s="248"/>
      <c r="J135" s="244"/>
      <c r="K135" s="244"/>
      <c r="L135" s="249"/>
      <c r="M135" s="250"/>
      <c r="N135" s="251"/>
      <c r="O135" s="251"/>
      <c r="P135" s="251"/>
      <c r="Q135" s="251"/>
      <c r="R135" s="251"/>
      <c r="S135" s="251"/>
      <c r="T135" s="252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3" t="s">
        <v>140</v>
      </c>
      <c r="AU135" s="253" t="s">
        <v>93</v>
      </c>
      <c r="AV135" s="14" t="s">
        <v>93</v>
      </c>
      <c r="AW135" s="14" t="s">
        <v>36</v>
      </c>
      <c r="AX135" s="14" t="s">
        <v>83</v>
      </c>
      <c r="AY135" s="253" t="s">
        <v>130</v>
      </c>
    </row>
    <row r="136" s="15" customFormat="1">
      <c r="A136" s="15"/>
      <c r="B136" s="254"/>
      <c r="C136" s="255"/>
      <c r="D136" s="234" t="s">
        <v>140</v>
      </c>
      <c r="E136" s="256" t="s">
        <v>1</v>
      </c>
      <c r="F136" s="257" t="s">
        <v>143</v>
      </c>
      <c r="G136" s="255"/>
      <c r="H136" s="258">
        <v>0.16200000000000001</v>
      </c>
      <c r="I136" s="259"/>
      <c r="J136" s="255"/>
      <c r="K136" s="255"/>
      <c r="L136" s="260"/>
      <c r="M136" s="261"/>
      <c r="N136" s="262"/>
      <c r="O136" s="262"/>
      <c r="P136" s="262"/>
      <c r="Q136" s="262"/>
      <c r="R136" s="262"/>
      <c r="S136" s="262"/>
      <c r="T136" s="263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T136" s="264" t="s">
        <v>140</v>
      </c>
      <c r="AU136" s="264" t="s">
        <v>93</v>
      </c>
      <c r="AV136" s="15" t="s">
        <v>138</v>
      </c>
      <c r="AW136" s="15" t="s">
        <v>36</v>
      </c>
      <c r="AX136" s="15" t="s">
        <v>91</v>
      </c>
      <c r="AY136" s="264" t="s">
        <v>130</v>
      </c>
    </row>
    <row r="137" s="2" customFormat="1" ht="37.8" customHeight="1">
      <c r="A137" s="38"/>
      <c r="B137" s="39"/>
      <c r="C137" s="219" t="s">
        <v>93</v>
      </c>
      <c r="D137" s="219" t="s">
        <v>133</v>
      </c>
      <c r="E137" s="220" t="s">
        <v>242</v>
      </c>
      <c r="F137" s="221" t="s">
        <v>243</v>
      </c>
      <c r="G137" s="222" t="s">
        <v>136</v>
      </c>
      <c r="H137" s="223">
        <v>1.419</v>
      </c>
      <c r="I137" s="224"/>
      <c r="J137" s="225">
        <f>ROUND(I137*H137,2)</f>
        <v>0</v>
      </c>
      <c r="K137" s="221" t="s">
        <v>137</v>
      </c>
      <c r="L137" s="44"/>
      <c r="M137" s="226" t="s">
        <v>1</v>
      </c>
      <c r="N137" s="227" t="s">
        <v>48</v>
      </c>
      <c r="O137" s="91"/>
      <c r="P137" s="228">
        <f>O137*H137</f>
        <v>0</v>
      </c>
      <c r="Q137" s="228">
        <v>0.25364999999999999</v>
      </c>
      <c r="R137" s="228">
        <f>Q137*H137</f>
        <v>0.35992934999999998</v>
      </c>
      <c r="S137" s="228">
        <v>0</v>
      </c>
      <c r="T137" s="229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30" t="s">
        <v>138</v>
      </c>
      <c r="AT137" s="230" t="s">
        <v>133</v>
      </c>
      <c r="AU137" s="230" t="s">
        <v>93</v>
      </c>
      <c r="AY137" s="17" t="s">
        <v>130</v>
      </c>
      <c r="BE137" s="231">
        <f>IF(N137="základní",J137,0)</f>
        <v>0</v>
      </c>
      <c r="BF137" s="231">
        <f>IF(N137="snížená",J137,0)</f>
        <v>0</v>
      </c>
      <c r="BG137" s="231">
        <f>IF(N137="zákl. přenesená",J137,0)</f>
        <v>0</v>
      </c>
      <c r="BH137" s="231">
        <f>IF(N137="sníž. přenesená",J137,0)</f>
        <v>0</v>
      </c>
      <c r="BI137" s="231">
        <f>IF(N137="nulová",J137,0)</f>
        <v>0</v>
      </c>
      <c r="BJ137" s="17" t="s">
        <v>91</v>
      </c>
      <c r="BK137" s="231">
        <f>ROUND(I137*H137,2)</f>
        <v>0</v>
      </c>
      <c r="BL137" s="17" t="s">
        <v>138</v>
      </c>
      <c r="BM137" s="230" t="s">
        <v>244</v>
      </c>
    </row>
    <row r="138" s="13" customFormat="1">
      <c r="A138" s="13"/>
      <c r="B138" s="232"/>
      <c r="C138" s="233"/>
      <c r="D138" s="234" t="s">
        <v>140</v>
      </c>
      <c r="E138" s="235" t="s">
        <v>1</v>
      </c>
      <c r="F138" s="236" t="s">
        <v>245</v>
      </c>
      <c r="G138" s="233"/>
      <c r="H138" s="235" t="s">
        <v>1</v>
      </c>
      <c r="I138" s="237"/>
      <c r="J138" s="233"/>
      <c r="K138" s="233"/>
      <c r="L138" s="238"/>
      <c r="M138" s="239"/>
      <c r="N138" s="240"/>
      <c r="O138" s="240"/>
      <c r="P138" s="240"/>
      <c r="Q138" s="240"/>
      <c r="R138" s="240"/>
      <c r="S138" s="240"/>
      <c r="T138" s="241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2" t="s">
        <v>140</v>
      </c>
      <c r="AU138" s="242" t="s">
        <v>93</v>
      </c>
      <c r="AV138" s="13" t="s">
        <v>91</v>
      </c>
      <c r="AW138" s="13" t="s">
        <v>36</v>
      </c>
      <c r="AX138" s="13" t="s">
        <v>83</v>
      </c>
      <c r="AY138" s="242" t="s">
        <v>130</v>
      </c>
    </row>
    <row r="139" s="13" customFormat="1">
      <c r="A139" s="13"/>
      <c r="B139" s="232"/>
      <c r="C139" s="233"/>
      <c r="D139" s="234" t="s">
        <v>140</v>
      </c>
      <c r="E139" s="235" t="s">
        <v>1</v>
      </c>
      <c r="F139" s="236" t="s">
        <v>246</v>
      </c>
      <c r="G139" s="233"/>
      <c r="H139" s="235" t="s">
        <v>1</v>
      </c>
      <c r="I139" s="237"/>
      <c r="J139" s="233"/>
      <c r="K139" s="233"/>
      <c r="L139" s="238"/>
      <c r="M139" s="239"/>
      <c r="N139" s="240"/>
      <c r="O139" s="240"/>
      <c r="P139" s="240"/>
      <c r="Q139" s="240"/>
      <c r="R139" s="240"/>
      <c r="S139" s="240"/>
      <c r="T139" s="241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2" t="s">
        <v>140</v>
      </c>
      <c r="AU139" s="242" t="s">
        <v>93</v>
      </c>
      <c r="AV139" s="13" t="s">
        <v>91</v>
      </c>
      <c r="AW139" s="13" t="s">
        <v>36</v>
      </c>
      <c r="AX139" s="13" t="s">
        <v>83</v>
      </c>
      <c r="AY139" s="242" t="s">
        <v>130</v>
      </c>
    </row>
    <row r="140" s="14" customFormat="1">
      <c r="A140" s="14"/>
      <c r="B140" s="243"/>
      <c r="C140" s="244"/>
      <c r="D140" s="234" t="s">
        <v>140</v>
      </c>
      <c r="E140" s="245" t="s">
        <v>1</v>
      </c>
      <c r="F140" s="246" t="s">
        <v>154</v>
      </c>
      <c r="G140" s="244"/>
      <c r="H140" s="247">
        <v>1.419</v>
      </c>
      <c r="I140" s="248"/>
      <c r="J140" s="244"/>
      <c r="K140" s="244"/>
      <c r="L140" s="249"/>
      <c r="M140" s="250"/>
      <c r="N140" s="251"/>
      <c r="O140" s="251"/>
      <c r="P140" s="251"/>
      <c r="Q140" s="251"/>
      <c r="R140" s="251"/>
      <c r="S140" s="251"/>
      <c r="T140" s="252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3" t="s">
        <v>140</v>
      </c>
      <c r="AU140" s="253" t="s">
        <v>93</v>
      </c>
      <c r="AV140" s="14" t="s">
        <v>93</v>
      </c>
      <c r="AW140" s="14" t="s">
        <v>36</v>
      </c>
      <c r="AX140" s="14" t="s">
        <v>83</v>
      </c>
      <c r="AY140" s="253" t="s">
        <v>130</v>
      </c>
    </row>
    <row r="141" s="15" customFormat="1">
      <c r="A141" s="15"/>
      <c r="B141" s="254"/>
      <c r="C141" s="255"/>
      <c r="D141" s="234" t="s">
        <v>140</v>
      </c>
      <c r="E141" s="256" t="s">
        <v>1</v>
      </c>
      <c r="F141" s="257" t="s">
        <v>143</v>
      </c>
      <c r="G141" s="255"/>
      <c r="H141" s="258">
        <v>1.419</v>
      </c>
      <c r="I141" s="259"/>
      <c r="J141" s="255"/>
      <c r="K141" s="255"/>
      <c r="L141" s="260"/>
      <c r="M141" s="261"/>
      <c r="N141" s="262"/>
      <c r="O141" s="262"/>
      <c r="P141" s="262"/>
      <c r="Q141" s="262"/>
      <c r="R141" s="262"/>
      <c r="S141" s="262"/>
      <c r="T141" s="263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64" t="s">
        <v>140</v>
      </c>
      <c r="AU141" s="264" t="s">
        <v>93</v>
      </c>
      <c r="AV141" s="15" t="s">
        <v>138</v>
      </c>
      <c r="AW141" s="15" t="s">
        <v>36</v>
      </c>
      <c r="AX141" s="15" t="s">
        <v>91</v>
      </c>
      <c r="AY141" s="264" t="s">
        <v>130</v>
      </c>
    </row>
    <row r="142" s="12" customFormat="1" ht="22.8" customHeight="1">
      <c r="A142" s="12"/>
      <c r="B142" s="204"/>
      <c r="C142" s="205"/>
      <c r="D142" s="206" t="s">
        <v>82</v>
      </c>
      <c r="E142" s="217" t="s">
        <v>167</v>
      </c>
      <c r="F142" s="217" t="s">
        <v>247</v>
      </c>
      <c r="G142" s="205"/>
      <c r="H142" s="205"/>
      <c r="I142" s="208"/>
      <c r="J142" s="218">
        <f>BK142</f>
        <v>0</v>
      </c>
      <c r="K142" s="205"/>
      <c r="L142" s="209"/>
      <c r="M142" s="210"/>
      <c r="N142" s="211"/>
      <c r="O142" s="211"/>
      <c r="P142" s="212">
        <f>SUM(P143:P158)</f>
        <v>0</v>
      </c>
      <c r="Q142" s="211"/>
      <c r="R142" s="212">
        <f>SUM(R143:R158)</f>
        <v>0.61331199999999997</v>
      </c>
      <c r="S142" s="211"/>
      <c r="T142" s="213">
        <f>SUM(T143:T158)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14" t="s">
        <v>91</v>
      </c>
      <c r="AT142" s="215" t="s">
        <v>82</v>
      </c>
      <c r="AU142" s="215" t="s">
        <v>91</v>
      </c>
      <c r="AY142" s="214" t="s">
        <v>130</v>
      </c>
      <c r="BK142" s="216">
        <f>SUM(BK143:BK158)</f>
        <v>0</v>
      </c>
    </row>
    <row r="143" s="2" customFormat="1" ht="24.15" customHeight="1">
      <c r="A143" s="38"/>
      <c r="B143" s="39"/>
      <c r="C143" s="219" t="s">
        <v>149</v>
      </c>
      <c r="D143" s="219" t="s">
        <v>133</v>
      </c>
      <c r="E143" s="220" t="s">
        <v>248</v>
      </c>
      <c r="F143" s="221" t="s">
        <v>249</v>
      </c>
      <c r="G143" s="222" t="s">
        <v>214</v>
      </c>
      <c r="H143" s="223">
        <v>2</v>
      </c>
      <c r="I143" s="224"/>
      <c r="J143" s="225">
        <f>ROUND(I143*H143,2)</f>
        <v>0</v>
      </c>
      <c r="K143" s="221" t="s">
        <v>137</v>
      </c>
      <c r="L143" s="44"/>
      <c r="M143" s="226" t="s">
        <v>1</v>
      </c>
      <c r="N143" s="227" t="s">
        <v>48</v>
      </c>
      <c r="O143" s="91"/>
      <c r="P143" s="228">
        <f>O143*H143</f>
        <v>0</v>
      </c>
      <c r="Q143" s="228">
        <v>0.040599999999999997</v>
      </c>
      <c r="R143" s="228">
        <f>Q143*H143</f>
        <v>0.081199999999999994</v>
      </c>
      <c r="S143" s="228">
        <v>0</v>
      </c>
      <c r="T143" s="229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30" t="s">
        <v>138</v>
      </c>
      <c r="AT143" s="230" t="s">
        <v>133</v>
      </c>
      <c r="AU143" s="230" t="s">
        <v>93</v>
      </c>
      <c r="AY143" s="17" t="s">
        <v>130</v>
      </c>
      <c r="BE143" s="231">
        <f>IF(N143="základní",J143,0)</f>
        <v>0</v>
      </c>
      <c r="BF143" s="231">
        <f>IF(N143="snížená",J143,0)</f>
        <v>0</v>
      </c>
      <c r="BG143" s="231">
        <f>IF(N143="zákl. přenesená",J143,0)</f>
        <v>0</v>
      </c>
      <c r="BH143" s="231">
        <f>IF(N143="sníž. přenesená",J143,0)</f>
        <v>0</v>
      </c>
      <c r="BI143" s="231">
        <f>IF(N143="nulová",J143,0)</f>
        <v>0</v>
      </c>
      <c r="BJ143" s="17" t="s">
        <v>91</v>
      </c>
      <c r="BK143" s="231">
        <f>ROUND(I143*H143,2)</f>
        <v>0</v>
      </c>
      <c r="BL143" s="17" t="s">
        <v>138</v>
      </c>
      <c r="BM143" s="230" t="s">
        <v>250</v>
      </c>
    </row>
    <row r="144" s="13" customFormat="1">
      <c r="A144" s="13"/>
      <c r="B144" s="232"/>
      <c r="C144" s="233"/>
      <c r="D144" s="234" t="s">
        <v>140</v>
      </c>
      <c r="E144" s="235" t="s">
        <v>1</v>
      </c>
      <c r="F144" s="236" t="s">
        <v>251</v>
      </c>
      <c r="G144" s="233"/>
      <c r="H144" s="235" t="s">
        <v>1</v>
      </c>
      <c r="I144" s="237"/>
      <c r="J144" s="233"/>
      <c r="K144" s="233"/>
      <c r="L144" s="238"/>
      <c r="M144" s="239"/>
      <c r="N144" s="240"/>
      <c r="O144" s="240"/>
      <c r="P144" s="240"/>
      <c r="Q144" s="240"/>
      <c r="R144" s="240"/>
      <c r="S144" s="240"/>
      <c r="T144" s="241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2" t="s">
        <v>140</v>
      </c>
      <c r="AU144" s="242" t="s">
        <v>93</v>
      </c>
      <c r="AV144" s="13" t="s">
        <v>91</v>
      </c>
      <c r="AW144" s="13" t="s">
        <v>36</v>
      </c>
      <c r="AX144" s="13" t="s">
        <v>83</v>
      </c>
      <c r="AY144" s="242" t="s">
        <v>130</v>
      </c>
    </row>
    <row r="145" s="13" customFormat="1">
      <c r="A145" s="13"/>
      <c r="B145" s="232"/>
      <c r="C145" s="233"/>
      <c r="D145" s="234" t="s">
        <v>140</v>
      </c>
      <c r="E145" s="235" t="s">
        <v>1</v>
      </c>
      <c r="F145" s="236" t="s">
        <v>240</v>
      </c>
      <c r="G145" s="233"/>
      <c r="H145" s="235" t="s">
        <v>1</v>
      </c>
      <c r="I145" s="237"/>
      <c r="J145" s="233"/>
      <c r="K145" s="233"/>
      <c r="L145" s="238"/>
      <c r="M145" s="239"/>
      <c r="N145" s="240"/>
      <c r="O145" s="240"/>
      <c r="P145" s="240"/>
      <c r="Q145" s="240"/>
      <c r="R145" s="240"/>
      <c r="S145" s="240"/>
      <c r="T145" s="241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2" t="s">
        <v>140</v>
      </c>
      <c r="AU145" s="242" t="s">
        <v>93</v>
      </c>
      <c r="AV145" s="13" t="s">
        <v>91</v>
      </c>
      <c r="AW145" s="13" t="s">
        <v>36</v>
      </c>
      <c r="AX145" s="13" t="s">
        <v>83</v>
      </c>
      <c r="AY145" s="242" t="s">
        <v>130</v>
      </c>
    </row>
    <row r="146" s="14" customFormat="1">
      <c r="A146" s="14"/>
      <c r="B146" s="243"/>
      <c r="C146" s="244"/>
      <c r="D146" s="234" t="s">
        <v>140</v>
      </c>
      <c r="E146" s="245" t="s">
        <v>1</v>
      </c>
      <c r="F146" s="246" t="s">
        <v>93</v>
      </c>
      <c r="G146" s="244"/>
      <c r="H146" s="247">
        <v>2</v>
      </c>
      <c r="I146" s="248"/>
      <c r="J146" s="244"/>
      <c r="K146" s="244"/>
      <c r="L146" s="249"/>
      <c r="M146" s="250"/>
      <c r="N146" s="251"/>
      <c r="O146" s="251"/>
      <c r="P146" s="251"/>
      <c r="Q146" s="251"/>
      <c r="R146" s="251"/>
      <c r="S146" s="251"/>
      <c r="T146" s="252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3" t="s">
        <v>140</v>
      </c>
      <c r="AU146" s="253" t="s">
        <v>93</v>
      </c>
      <c r="AV146" s="14" t="s">
        <v>93</v>
      </c>
      <c r="AW146" s="14" t="s">
        <v>36</v>
      </c>
      <c r="AX146" s="14" t="s">
        <v>83</v>
      </c>
      <c r="AY146" s="253" t="s">
        <v>130</v>
      </c>
    </row>
    <row r="147" s="15" customFormat="1">
      <c r="A147" s="15"/>
      <c r="B147" s="254"/>
      <c r="C147" s="255"/>
      <c r="D147" s="234" t="s">
        <v>140</v>
      </c>
      <c r="E147" s="256" t="s">
        <v>1</v>
      </c>
      <c r="F147" s="257" t="s">
        <v>143</v>
      </c>
      <c r="G147" s="255"/>
      <c r="H147" s="258">
        <v>2</v>
      </c>
      <c r="I147" s="259"/>
      <c r="J147" s="255"/>
      <c r="K147" s="255"/>
      <c r="L147" s="260"/>
      <c r="M147" s="261"/>
      <c r="N147" s="262"/>
      <c r="O147" s="262"/>
      <c r="P147" s="262"/>
      <c r="Q147" s="262"/>
      <c r="R147" s="262"/>
      <c r="S147" s="262"/>
      <c r="T147" s="263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64" t="s">
        <v>140</v>
      </c>
      <c r="AU147" s="264" t="s">
        <v>93</v>
      </c>
      <c r="AV147" s="15" t="s">
        <v>138</v>
      </c>
      <c r="AW147" s="15" t="s">
        <v>36</v>
      </c>
      <c r="AX147" s="15" t="s">
        <v>91</v>
      </c>
      <c r="AY147" s="264" t="s">
        <v>130</v>
      </c>
    </row>
    <row r="148" s="2" customFormat="1" ht="24.15" customHeight="1">
      <c r="A148" s="38"/>
      <c r="B148" s="39"/>
      <c r="C148" s="219" t="s">
        <v>138</v>
      </c>
      <c r="D148" s="219" t="s">
        <v>133</v>
      </c>
      <c r="E148" s="220" t="s">
        <v>252</v>
      </c>
      <c r="F148" s="221" t="s">
        <v>253</v>
      </c>
      <c r="G148" s="222" t="s">
        <v>214</v>
      </c>
      <c r="H148" s="223">
        <v>1</v>
      </c>
      <c r="I148" s="224"/>
      <c r="J148" s="225">
        <f>ROUND(I148*H148,2)</f>
        <v>0</v>
      </c>
      <c r="K148" s="221" t="s">
        <v>137</v>
      </c>
      <c r="L148" s="44"/>
      <c r="M148" s="226" t="s">
        <v>1</v>
      </c>
      <c r="N148" s="227" t="s">
        <v>48</v>
      </c>
      <c r="O148" s="91"/>
      <c r="P148" s="228">
        <f>O148*H148</f>
        <v>0</v>
      </c>
      <c r="Q148" s="228">
        <v>0.15409999999999999</v>
      </c>
      <c r="R148" s="228">
        <f>Q148*H148</f>
        <v>0.15409999999999999</v>
      </c>
      <c r="S148" s="228">
        <v>0</v>
      </c>
      <c r="T148" s="229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30" t="s">
        <v>138</v>
      </c>
      <c r="AT148" s="230" t="s">
        <v>133</v>
      </c>
      <c r="AU148" s="230" t="s">
        <v>93</v>
      </c>
      <c r="AY148" s="17" t="s">
        <v>130</v>
      </c>
      <c r="BE148" s="231">
        <f>IF(N148="základní",J148,0)</f>
        <v>0</v>
      </c>
      <c r="BF148" s="231">
        <f>IF(N148="snížená",J148,0)</f>
        <v>0</v>
      </c>
      <c r="BG148" s="231">
        <f>IF(N148="zákl. přenesená",J148,0)</f>
        <v>0</v>
      </c>
      <c r="BH148" s="231">
        <f>IF(N148="sníž. přenesená",J148,0)</f>
        <v>0</v>
      </c>
      <c r="BI148" s="231">
        <f>IF(N148="nulová",J148,0)</f>
        <v>0</v>
      </c>
      <c r="BJ148" s="17" t="s">
        <v>91</v>
      </c>
      <c r="BK148" s="231">
        <f>ROUND(I148*H148,2)</f>
        <v>0</v>
      </c>
      <c r="BL148" s="17" t="s">
        <v>138</v>
      </c>
      <c r="BM148" s="230" t="s">
        <v>254</v>
      </c>
    </row>
    <row r="149" s="13" customFormat="1">
      <c r="A149" s="13"/>
      <c r="B149" s="232"/>
      <c r="C149" s="233"/>
      <c r="D149" s="234" t="s">
        <v>140</v>
      </c>
      <c r="E149" s="235" t="s">
        <v>1</v>
      </c>
      <c r="F149" s="236" t="s">
        <v>251</v>
      </c>
      <c r="G149" s="233"/>
      <c r="H149" s="235" t="s">
        <v>1</v>
      </c>
      <c r="I149" s="237"/>
      <c r="J149" s="233"/>
      <c r="K149" s="233"/>
      <c r="L149" s="238"/>
      <c r="M149" s="239"/>
      <c r="N149" s="240"/>
      <c r="O149" s="240"/>
      <c r="P149" s="240"/>
      <c r="Q149" s="240"/>
      <c r="R149" s="240"/>
      <c r="S149" s="240"/>
      <c r="T149" s="241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2" t="s">
        <v>140</v>
      </c>
      <c r="AU149" s="242" t="s">
        <v>93</v>
      </c>
      <c r="AV149" s="13" t="s">
        <v>91</v>
      </c>
      <c r="AW149" s="13" t="s">
        <v>36</v>
      </c>
      <c r="AX149" s="13" t="s">
        <v>83</v>
      </c>
      <c r="AY149" s="242" t="s">
        <v>130</v>
      </c>
    </row>
    <row r="150" s="13" customFormat="1">
      <c r="A150" s="13"/>
      <c r="B150" s="232"/>
      <c r="C150" s="233"/>
      <c r="D150" s="234" t="s">
        <v>140</v>
      </c>
      <c r="E150" s="235" t="s">
        <v>1</v>
      </c>
      <c r="F150" s="236" t="s">
        <v>246</v>
      </c>
      <c r="G150" s="233"/>
      <c r="H150" s="235" t="s">
        <v>1</v>
      </c>
      <c r="I150" s="237"/>
      <c r="J150" s="233"/>
      <c r="K150" s="233"/>
      <c r="L150" s="238"/>
      <c r="M150" s="239"/>
      <c r="N150" s="240"/>
      <c r="O150" s="240"/>
      <c r="P150" s="240"/>
      <c r="Q150" s="240"/>
      <c r="R150" s="240"/>
      <c r="S150" s="240"/>
      <c r="T150" s="241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2" t="s">
        <v>140</v>
      </c>
      <c r="AU150" s="242" t="s">
        <v>93</v>
      </c>
      <c r="AV150" s="13" t="s">
        <v>91</v>
      </c>
      <c r="AW150" s="13" t="s">
        <v>36</v>
      </c>
      <c r="AX150" s="13" t="s">
        <v>83</v>
      </c>
      <c r="AY150" s="242" t="s">
        <v>130</v>
      </c>
    </row>
    <row r="151" s="14" customFormat="1">
      <c r="A151" s="14"/>
      <c r="B151" s="243"/>
      <c r="C151" s="244"/>
      <c r="D151" s="234" t="s">
        <v>140</v>
      </c>
      <c r="E151" s="245" t="s">
        <v>1</v>
      </c>
      <c r="F151" s="246" t="s">
        <v>91</v>
      </c>
      <c r="G151" s="244"/>
      <c r="H151" s="247">
        <v>1</v>
      </c>
      <c r="I151" s="248"/>
      <c r="J151" s="244"/>
      <c r="K151" s="244"/>
      <c r="L151" s="249"/>
      <c r="M151" s="250"/>
      <c r="N151" s="251"/>
      <c r="O151" s="251"/>
      <c r="P151" s="251"/>
      <c r="Q151" s="251"/>
      <c r="R151" s="251"/>
      <c r="S151" s="251"/>
      <c r="T151" s="252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3" t="s">
        <v>140</v>
      </c>
      <c r="AU151" s="253" t="s">
        <v>93</v>
      </c>
      <c r="AV151" s="14" t="s">
        <v>93</v>
      </c>
      <c r="AW151" s="14" t="s">
        <v>36</v>
      </c>
      <c r="AX151" s="14" t="s">
        <v>83</v>
      </c>
      <c r="AY151" s="253" t="s">
        <v>130</v>
      </c>
    </row>
    <row r="152" s="15" customFormat="1">
      <c r="A152" s="15"/>
      <c r="B152" s="254"/>
      <c r="C152" s="255"/>
      <c r="D152" s="234" t="s">
        <v>140</v>
      </c>
      <c r="E152" s="256" t="s">
        <v>1</v>
      </c>
      <c r="F152" s="257" t="s">
        <v>143</v>
      </c>
      <c r="G152" s="255"/>
      <c r="H152" s="258">
        <v>1</v>
      </c>
      <c r="I152" s="259"/>
      <c r="J152" s="255"/>
      <c r="K152" s="255"/>
      <c r="L152" s="260"/>
      <c r="M152" s="261"/>
      <c r="N152" s="262"/>
      <c r="O152" s="262"/>
      <c r="P152" s="262"/>
      <c r="Q152" s="262"/>
      <c r="R152" s="262"/>
      <c r="S152" s="262"/>
      <c r="T152" s="263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64" t="s">
        <v>140</v>
      </c>
      <c r="AU152" s="264" t="s">
        <v>93</v>
      </c>
      <c r="AV152" s="15" t="s">
        <v>138</v>
      </c>
      <c r="AW152" s="15" t="s">
        <v>36</v>
      </c>
      <c r="AX152" s="15" t="s">
        <v>91</v>
      </c>
      <c r="AY152" s="264" t="s">
        <v>130</v>
      </c>
    </row>
    <row r="153" s="2" customFormat="1" ht="49.05" customHeight="1">
      <c r="A153" s="38"/>
      <c r="B153" s="39"/>
      <c r="C153" s="219" t="s">
        <v>162</v>
      </c>
      <c r="D153" s="219" t="s">
        <v>133</v>
      </c>
      <c r="E153" s="220" t="s">
        <v>255</v>
      </c>
      <c r="F153" s="221" t="s">
        <v>256</v>
      </c>
      <c r="G153" s="222" t="s">
        <v>136</v>
      </c>
      <c r="H153" s="223">
        <v>22.236000000000001</v>
      </c>
      <c r="I153" s="224"/>
      <c r="J153" s="225">
        <f>ROUND(I153*H153,2)</f>
        <v>0</v>
      </c>
      <c r="K153" s="221" t="s">
        <v>137</v>
      </c>
      <c r="L153" s="44"/>
      <c r="M153" s="226" t="s">
        <v>1</v>
      </c>
      <c r="N153" s="227" t="s">
        <v>48</v>
      </c>
      <c r="O153" s="91"/>
      <c r="P153" s="228">
        <f>O153*H153</f>
        <v>0</v>
      </c>
      <c r="Q153" s="228">
        <v>0.017000000000000001</v>
      </c>
      <c r="R153" s="228">
        <f>Q153*H153</f>
        <v>0.37801200000000001</v>
      </c>
      <c r="S153" s="228">
        <v>0</v>
      </c>
      <c r="T153" s="229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30" t="s">
        <v>138</v>
      </c>
      <c r="AT153" s="230" t="s">
        <v>133</v>
      </c>
      <c r="AU153" s="230" t="s">
        <v>93</v>
      </c>
      <c r="AY153" s="17" t="s">
        <v>130</v>
      </c>
      <c r="BE153" s="231">
        <f>IF(N153="základní",J153,0)</f>
        <v>0</v>
      </c>
      <c r="BF153" s="231">
        <f>IF(N153="snížená",J153,0)</f>
        <v>0</v>
      </c>
      <c r="BG153" s="231">
        <f>IF(N153="zákl. přenesená",J153,0)</f>
        <v>0</v>
      </c>
      <c r="BH153" s="231">
        <f>IF(N153="sníž. přenesená",J153,0)</f>
        <v>0</v>
      </c>
      <c r="BI153" s="231">
        <f>IF(N153="nulová",J153,0)</f>
        <v>0</v>
      </c>
      <c r="BJ153" s="17" t="s">
        <v>91</v>
      </c>
      <c r="BK153" s="231">
        <f>ROUND(I153*H153,2)</f>
        <v>0</v>
      </c>
      <c r="BL153" s="17" t="s">
        <v>138</v>
      </c>
      <c r="BM153" s="230" t="s">
        <v>257</v>
      </c>
    </row>
    <row r="154" s="13" customFormat="1">
      <c r="A154" s="13"/>
      <c r="B154" s="232"/>
      <c r="C154" s="233"/>
      <c r="D154" s="234" t="s">
        <v>140</v>
      </c>
      <c r="E154" s="235" t="s">
        <v>1</v>
      </c>
      <c r="F154" s="236" t="s">
        <v>258</v>
      </c>
      <c r="G154" s="233"/>
      <c r="H154" s="235" t="s">
        <v>1</v>
      </c>
      <c r="I154" s="237"/>
      <c r="J154" s="233"/>
      <c r="K154" s="233"/>
      <c r="L154" s="238"/>
      <c r="M154" s="239"/>
      <c r="N154" s="240"/>
      <c r="O154" s="240"/>
      <c r="P154" s="240"/>
      <c r="Q154" s="240"/>
      <c r="R154" s="240"/>
      <c r="S154" s="240"/>
      <c r="T154" s="241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2" t="s">
        <v>140</v>
      </c>
      <c r="AU154" s="242" t="s">
        <v>93</v>
      </c>
      <c r="AV154" s="13" t="s">
        <v>91</v>
      </c>
      <c r="AW154" s="13" t="s">
        <v>36</v>
      </c>
      <c r="AX154" s="13" t="s">
        <v>83</v>
      </c>
      <c r="AY154" s="242" t="s">
        <v>130</v>
      </c>
    </row>
    <row r="155" s="13" customFormat="1">
      <c r="A155" s="13"/>
      <c r="B155" s="232"/>
      <c r="C155" s="233"/>
      <c r="D155" s="234" t="s">
        <v>140</v>
      </c>
      <c r="E155" s="235" t="s">
        <v>1</v>
      </c>
      <c r="F155" s="236" t="s">
        <v>240</v>
      </c>
      <c r="G155" s="233"/>
      <c r="H155" s="235" t="s">
        <v>1</v>
      </c>
      <c r="I155" s="237"/>
      <c r="J155" s="233"/>
      <c r="K155" s="233"/>
      <c r="L155" s="238"/>
      <c r="M155" s="239"/>
      <c r="N155" s="240"/>
      <c r="O155" s="240"/>
      <c r="P155" s="240"/>
      <c r="Q155" s="240"/>
      <c r="R155" s="240"/>
      <c r="S155" s="240"/>
      <c r="T155" s="241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2" t="s">
        <v>140</v>
      </c>
      <c r="AU155" s="242" t="s">
        <v>93</v>
      </c>
      <c r="AV155" s="13" t="s">
        <v>91</v>
      </c>
      <c r="AW155" s="13" t="s">
        <v>36</v>
      </c>
      <c r="AX155" s="13" t="s">
        <v>83</v>
      </c>
      <c r="AY155" s="242" t="s">
        <v>130</v>
      </c>
    </row>
    <row r="156" s="14" customFormat="1">
      <c r="A156" s="14"/>
      <c r="B156" s="243"/>
      <c r="C156" s="244"/>
      <c r="D156" s="234" t="s">
        <v>140</v>
      </c>
      <c r="E156" s="245" t="s">
        <v>1</v>
      </c>
      <c r="F156" s="246" t="s">
        <v>159</v>
      </c>
      <c r="G156" s="244"/>
      <c r="H156" s="247">
        <v>22.236000000000001</v>
      </c>
      <c r="I156" s="248"/>
      <c r="J156" s="244"/>
      <c r="K156" s="244"/>
      <c r="L156" s="249"/>
      <c r="M156" s="250"/>
      <c r="N156" s="251"/>
      <c r="O156" s="251"/>
      <c r="P156" s="251"/>
      <c r="Q156" s="251"/>
      <c r="R156" s="251"/>
      <c r="S156" s="251"/>
      <c r="T156" s="252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3" t="s">
        <v>140</v>
      </c>
      <c r="AU156" s="253" t="s">
        <v>93</v>
      </c>
      <c r="AV156" s="14" t="s">
        <v>93</v>
      </c>
      <c r="AW156" s="14" t="s">
        <v>36</v>
      </c>
      <c r="AX156" s="14" t="s">
        <v>83</v>
      </c>
      <c r="AY156" s="253" t="s">
        <v>130</v>
      </c>
    </row>
    <row r="157" s="15" customFormat="1">
      <c r="A157" s="15"/>
      <c r="B157" s="254"/>
      <c r="C157" s="255"/>
      <c r="D157" s="234" t="s">
        <v>140</v>
      </c>
      <c r="E157" s="256" t="s">
        <v>1</v>
      </c>
      <c r="F157" s="257" t="s">
        <v>143</v>
      </c>
      <c r="G157" s="255"/>
      <c r="H157" s="258">
        <v>22.236000000000001</v>
      </c>
      <c r="I157" s="259"/>
      <c r="J157" s="255"/>
      <c r="K157" s="255"/>
      <c r="L157" s="260"/>
      <c r="M157" s="261"/>
      <c r="N157" s="262"/>
      <c r="O157" s="262"/>
      <c r="P157" s="262"/>
      <c r="Q157" s="262"/>
      <c r="R157" s="262"/>
      <c r="S157" s="262"/>
      <c r="T157" s="263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64" t="s">
        <v>140</v>
      </c>
      <c r="AU157" s="264" t="s">
        <v>93</v>
      </c>
      <c r="AV157" s="15" t="s">
        <v>138</v>
      </c>
      <c r="AW157" s="15" t="s">
        <v>36</v>
      </c>
      <c r="AX157" s="15" t="s">
        <v>91</v>
      </c>
      <c r="AY157" s="264" t="s">
        <v>130</v>
      </c>
    </row>
    <row r="158" s="2" customFormat="1" ht="37.8" customHeight="1">
      <c r="A158" s="38"/>
      <c r="B158" s="39"/>
      <c r="C158" s="219" t="s">
        <v>167</v>
      </c>
      <c r="D158" s="219" t="s">
        <v>133</v>
      </c>
      <c r="E158" s="220" t="s">
        <v>259</v>
      </c>
      <c r="F158" s="221" t="s">
        <v>260</v>
      </c>
      <c r="G158" s="222" t="s">
        <v>136</v>
      </c>
      <c r="H158" s="223">
        <v>5</v>
      </c>
      <c r="I158" s="224"/>
      <c r="J158" s="225">
        <f>ROUND(I158*H158,2)</f>
        <v>0</v>
      </c>
      <c r="K158" s="221" t="s">
        <v>137</v>
      </c>
      <c r="L158" s="44"/>
      <c r="M158" s="226" t="s">
        <v>1</v>
      </c>
      <c r="N158" s="227" t="s">
        <v>48</v>
      </c>
      <c r="O158" s="91"/>
      <c r="P158" s="228">
        <f>O158*H158</f>
        <v>0</v>
      </c>
      <c r="Q158" s="228">
        <v>0</v>
      </c>
      <c r="R158" s="228">
        <f>Q158*H158</f>
        <v>0</v>
      </c>
      <c r="S158" s="228">
        <v>0</v>
      </c>
      <c r="T158" s="229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30" t="s">
        <v>138</v>
      </c>
      <c r="AT158" s="230" t="s">
        <v>133</v>
      </c>
      <c r="AU158" s="230" t="s">
        <v>93</v>
      </c>
      <c r="AY158" s="17" t="s">
        <v>130</v>
      </c>
      <c r="BE158" s="231">
        <f>IF(N158="základní",J158,0)</f>
        <v>0</v>
      </c>
      <c r="BF158" s="231">
        <f>IF(N158="snížená",J158,0)</f>
        <v>0</v>
      </c>
      <c r="BG158" s="231">
        <f>IF(N158="zákl. přenesená",J158,0)</f>
        <v>0</v>
      </c>
      <c r="BH158" s="231">
        <f>IF(N158="sníž. přenesená",J158,0)</f>
        <v>0</v>
      </c>
      <c r="BI158" s="231">
        <f>IF(N158="nulová",J158,0)</f>
        <v>0</v>
      </c>
      <c r="BJ158" s="17" t="s">
        <v>91</v>
      </c>
      <c r="BK158" s="231">
        <f>ROUND(I158*H158,2)</f>
        <v>0</v>
      </c>
      <c r="BL158" s="17" t="s">
        <v>138</v>
      </c>
      <c r="BM158" s="230" t="s">
        <v>261</v>
      </c>
    </row>
    <row r="159" s="12" customFormat="1" ht="22.8" customHeight="1">
      <c r="A159" s="12"/>
      <c r="B159" s="204"/>
      <c r="C159" s="205"/>
      <c r="D159" s="206" t="s">
        <v>82</v>
      </c>
      <c r="E159" s="217" t="s">
        <v>131</v>
      </c>
      <c r="F159" s="217" t="s">
        <v>132</v>
      </c>
      <c r="G159" s="205"/>
      <c r="H159" s="205"/>
      <c r="I159" s="208"/>
      <c r="J159" s="218">
        <f>BK159</f>
        <v>0</v>
      </c>
      <c r="K159" s="205"/>
      <c r="L159" s="209"/>
      <c r="M159" s="210"/>
      <c r="N159" s="211"/>
      <c r="O159" s="211"/>
      <c r="P159" s="212">
        <f>SUM(P160:P166)</f>
        <v>0</v>
      </c>
      <c r="Q159" s="211"/>
      <c r="R159" s="212">
        <f>SUM(R160:R166)</f>
        <v>0.0033</v>
      </c>
      <c r="S159" s="211"/>
      <c r="T159" s="213">
        <f>SUM(T160:T166)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14" t="s">
        <v>91</v>
      </c>
      <c r="AT159" s="215" t="s">
        <v>82</v>
      </c>
      <c r="AU159" s="215" t="s">
        <v>91</v>
      </c>
      <c r="AY159" s="214" t="s">
        <v>130</v>
      </c>
      <c r="BK159" s="216">
        <f>SUM(BK160:BK166)</f>
        <v>0</v>
      </c>
    </row>
    <row r="160" s="2" customFormat="1" ht="37.8" customHeight="1">
      <c r="A160" s="38"/>
      <c r="B160" s="39"/>
      <c r="C160" s="219" t="s">
        <v>171</v>
      </c>
      <c r="D160" s="219" t="s">
        <v>133</v>
      </c>
      <c r="E160" s="220" t="s">
        <v>262</v>
      </c>
      <c r="F160" s="221" t="s">
        <v>263</v>
      </c>
      <c r="G160" s="222" t="s">
        <v>264</v>
      </c>
      <c r="H160" s="223">
        <v>92</v>
      </c>
      <c r="I160" s="224"/>
      <c r="J160" s="225">
        <f>ROUND(I160*H160,2)</f>
        <v>0</v>
      </c>
      <c r="K160" s="221" t="s">
        <v>137</v>
      </c>
      <c r="L160" s="44"/>
      <c r="M160" s="226" t="s">
        <v>1</v>
      </c>
      <c r="N160" s="227" t="s">
        <v>48</v>
      </c>
      <c r="O160" s="91"/>
      <c r="P160" s="228">
        <f>O160*H160</f>
        <v>0</v>
      </c>
      <c r="Q160" s="228">
        <v>0</v>
      </c>
      <c r="R160" s="228">
        <f>Q160*H160</f>
        <v>0</v>
      </c>
      <c r="S160" s="228">
        <v>0</v>
      </c>
      <c r="T160" s="229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30" t="s">
        <v>138</v>
      </c>
      <c r="AT160" s="230" t="s">
        <v>133</v>
      </c>
      <c r="AU160" s="230" t="s">
        <v>93</v>
      </c>
      <c r="AY160" s="17" t="s">
        <v>130</v>
      </c>
      <c r="BE160" s="231">
        <f>IF(N160="základní",J160,0)</f>
        <v>0</v>
      </c>
      <c r="BF160" s="231">
        <f>IF(N160="snížená",J160,0)</f>
        <v>0</v>
      </c>
      <c r="BG160" s="231">
        <f>IF(N160="zákl. přenesená",J160,0)</f>
        <v>0</v>
      </c>
      <c r="BH160" s="231">
        <f>IF(N160="sníž. přenesená",J160,0)</f>
        <v>0</v>
      </c>
      <c r="BI160" s="231">
        <f>IF(N160="nulová",J160,0)</f>
        <v>0</v>
      </c>
      <c r="BJ160" s="17" t="s">
        <v>91</v>
      </c>
      <c r="BK160" s="231">
        <f>ROUND(I160*H160,2)</f>
        <v>0</v>
      </c>
      <c r="BL160" s="17" t="s">
        <v>138</v>
      </c>
      <c r="BM160" s="230" t="s">
        <v>265</v>
      </c>
    </row>
    <row r="161" s="2" customFormat="1" ht="37.8" customHeight="1">
      <c r="A161" s="38"/>
      <c r="B161" s="39"/>
      <c r="C161" s="219" t="s">
        <v>175</v>
      </c>
      <c r="D161" s="219" t="s">
        <v>133</v>
      </c>
      <c r="E161" s="220" t="s">
        <v>266</v>
      </c>
      <c r="F161" s="221" t="s">
        <v>267</v>
      </c>
      <c r="G161" s="222" t="s">
        <v>264</v>
      </c>
      <c r="H161" s="223">
        <v>92</v>
      </c>
      <c r="I161" s="224"/>
      <c r="J161" s="225">
        <f>ROUND(I161*H161,2)</f>
        <v>0</v>
      </c>
      <c r="K161" s="221" t="s">
        <v>137</v>
      </c>
      <c r="L161" s="44"/>
      <c r="M161" s="226" t="s">
        <v>1</v>
      </c>
      <c r="N161" s="227" t="s">
        <v>48</v>
      </c>
      <c r="O161" s="91"/>
      <c r="P161" s="228">
        <f>O161*H161</f>
        <v>0</v>
      </c>
      <c r="Q161" s="228">
        <v>0</v>
      </c>
      <c r="R161" s="228">
        <f>Q161*H161</f>
        <v>0</v>
      </c>
      <c r="S161" s="228">
        <v>0</v>
      </c>
      <c r="T161" s="229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30" t="s">
        <v>138</v>
      </c>
      <c r="AT161" s="230" t="s">
        <v>133</v>
      </c>
      <c r="AU161" s="230" t="s">
        <v>93</v>
      </c>
      <c r="AY161" s="17" t="s">
        <v>130</v>
      </c>
      <c r="BE161" s="231">
        <f>IF(N161="základní",J161,0)</f>
        <v>0</v>
      </c>
      <c r="BF161" s="231">
        <f>IF(N161="snížená",J161,0)</f>
        <v>0</v>
      </c>
      <c r="BG161" s="231">
        <f>IF(N161="zákl. přenesená",J161,0)</f>
        <v>0</v>
      </c>
      <c r="BH161" s="231">
        <f>IF(N161="sníž. přenesená",J161,0)</f>
        <v>0</v>
      </c>
      <c r="BI161" s="231">
        <f>IF(N161="nulová",J161,0)</f>
        <v>0</v>
      </c>
      <c r="BJ161" s="17" t="s">
        <v>91</v>
      </c>
      <c r="BK161" s="231">
        <f>ROUND(I161*H161,2)</f>
        <v>0</v>
      </c>
      <c r="BL161" s="17" t="s">
        <v>138</v>
      </c>
      <c r="BM161" s="230" t="s">
        <v>268</v>
      </c>
    </row>
    <row r="162" s="2" customFormat="1" ht="37.8" customHeight="1">
      <c r="A162" s="38"/>
      <c r="B162" s="39"/>
      <c r="C162" s="219" t="s">
        <v>131</v>
      </c>
      <c r="D162" s="219" t="s">
        <v>133</v>
      </c>
      <c r="E162" s="220" t="s">
        <v>269</v>
      </c>
      <c r="F162" s="221" t="s">
        <v>270</v>
      </c>
      <c r="G162" s="222" t="s">
        <v>264</v>
      </c>
      <c r="H162" s="223">
        <v>2760</v>
      </c>
      <c r="I162" s="224"/>
      <c r="J162" s="225">
        <f>ROUND(I162*H162,2)</f>
        <v>0</v>
      </c>
      <c r="K162" s="221" t="s">
        <v>137</v>
      </c>
      <c r="L162" s="44"/>
      <c r="M162" s="226" t="s">
        <v>1</v>
      </c>
      <c r="N162" s="227" t="s">
        <v>48</v>
      </c>
      <c r="O162" s="91"/>
      <c r="P162" s="228">
        <f>O162*H162</f>
        <v>0</v>
      </c>
      <c r="Q162" s="228">
        <v>0</v>
      </c>
      <c r="R162" s="228">
        <f>Q162*H162</f>
        <v>0</v>
      </c>
      <c r="S162" s="228">
        <v>0</v>
      </c>
      <c r="T162" s="229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30" t="s">
        <v>138</v>
      </c>
      <c r="AT162" s="230" t="s">
        <v>133</v>
      </c>
      <c r="AU162" s="230" t="s">
        <v>93</v>
      </c>
      <c r="AY162" s="17" t="s">
        <v>130</v>
      </c>
      <c r="BE162" s="231">
        <f>IF(N162="základní",J162,0)</f>
        <v>0</v>
      </c>
      <c r="BF162" s="231">
        <f>IF(N162="snížená",J162,0)</f>
        <v>0</v>
      </c>
      <c r="BG162" s="231">
        <f>IF(N162="zákl. přenesená",J162,0)</f>
        <v>0</v>
      </c>
      <c r="BH162" s="231">
        <f>IF(N162="sníž. přenesená",J162,0)</f>
        <v>0</v>
      </c>
      <c r="BI162" s="231">
        <f>IF(N162="nulová",J162,0)</f>
        <v>0</v>
      </c>
      <c r="BJ162" s="17" t="s">
        <v>91</v>
      </c>
      <c r="BK162" s="231">
        <f>ROUND(I162*H162,2)</f>
        <v>0</v>
      </c>
      <c r="BL162" s="17" t="s">
        <v>138</v>
      </c>
      <c r="BM162" s="230" t="s">
        <v>271</v>
      </c>
    </row>
    <row r="163" s="14" customFormat="1">
      <c r="A163" s="14"/>
      <c r="B163" s="243"/>
      <c r="C163" s="244"/>
      <c r="D163" s="234" t="s">
        <v>140</v>
      </c>
      <c r="E163" s="244"/>
      <c r="F163" s="246" t="s">
        <v>272</v>
      </c>
      <c r="G163" s="244"/>
      <c r="H163" s="247">
        <v>2760</v>
      </c>
      <c r="I163" s="248"/>
      <c r="J163" s="244"/>
      <c r="K163" s="244"/>
      <c r="L163" s="249"/>
      <c r="M163" s="250"/>
      <c r="N163" s="251"/>
      <c r="O163" s="251"/>
      <c r="P163" s="251"/>
      <c r="Q163" s="251"/>
      <c r="R163" s="251"/>
      <c r="S163" s="251"/>
      <c r="T163" s="252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3" t="s">
        <v>140</v>
      </c>
      <c r="AU163" s="253" t="s">
        <v>93</v>
      </c>
      <c r="AV163" s="14" t="s">
        <v>93</v>
      </c>
      <c r="AW163" s="14" t="s">
        <v>4</v>
      </c>
      <c r="AX163" s="14" t="s">
        <v>91</v>
      </c>
      <c r="AY163" s="253" t="s">
        <v>130</v>
      </c>
    </row>
    <row r="164" s="2" customFormat="1" ht="37.8" customHeight="1">
      <c r="A164" s="38"/>
      <c r="B164" s="39"/>
      <c r="C164" s="219" t="s">
        <v>183</v>
      </c>
      <c r="D164" s="219" t="s">
        <v>133</v>
      </c>
      <c r="E164" s="220" t="s">
        <v>273</v>
      </c>
      <c r="F164" s="221" t="s">
        <v>274</v>
      </c>
      <c r="G164" s="222" t="s">
        <v>264</v>
      </c>
      <c r="H164" s="223">
        <v>92</v>
      </c>
      <c r="I164" s="224"/>
      <c r="J164" s="225">
        <f>ROUND(I164*H164,2)</f>
        <v>0</v>
      </c>
      <c r="K164" s="221" t="s">
        <v>137</v>
      </c>
      <c r="L164" s="44"/>
      <c r="M164" s="226" t="s">
        <v>1</v>
      </c>
      <c r="N164" s="227" t="s">
        <v>48</v>
      </c>
      <c r="O164" s="91"/>
      <c r="P164" s="228">
        <f>O164*H164</f>
        <v>0</v>
      </c>
      <c r="Q164" s="228">
        <v>0</v>
      </c>
      <c r="R164" s="228">
        <f>Q164*H164</f>
        <v>0</v>
      </c>
      <c r="S164" s="228">
        <v>0</v>
      </c>
      <c r="T164" s="229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30" t="s">
        <v>138</v>
      </c>
      <c r="AT164" s="230" t="s">
        <v>133</v>
      </c>
      <c r="AU164" s="230" t="s">
        <v>93</v>
      </c>
      <c r="AY164" s="17" t="s">
        <v>130</v>
      </c>
      <c r="BE164" s="231">
        <f>IF(N164="základní",J164,0)</f>
        <v>0</v>
      </c>
      <c r="BF164" s="231">
        <f>IF(N164="snížená",J164,0)</f>
        <v>0</v>
      </c>
      <c r="BG164" s="231">
        <f>IF(N164="zákl. přenesená",J164,0)</f>
        <v>0</v>
      </c>
      <c r="BH164" s="231">
        <f>IF(N164="sníž. přenesená",J164,0)</f>
        <v>0</v>
      </c>
      <c r="BI164" s="231">
        <f>IF(N164="nulová",J164,0)</f>
        <v>0</v>
      </c>
      <c r="BJ164" s="17" t="s">
        <v>91</v>
      </c>
      <c r="BK164" s="231">
        <f>ROUND(I164*H164,2)</f>
        <v>0</v>
      </c>
      <c r="BL164" s="17" t="s">
        <v>138</v>
      </c>
      <c r="BM164" s="230" t="s">
        <v>275</v>
      </c>
    </row>
    <row r="165" s="2" customFormat="1" ht="37.8" customHeight="1">
      <c r="A165" s="38"/>
      <c r="B165" s="39"/>
      <c r="C165" s="219" t="s">
        <v>191</v>
      </c>
      <c r="D165" s="219" t="s">
        <v>133</v>
      </c>
      <c r="E165" s="220" t="s">
        <v>276</v>
      </c>
      <c r="F165" s="221" t="s">
        <v>277</v>
      </c>
      <c r="G165" s="222" t="s">
        <v>136</v>
      </c>
      <c r="H165" s="223">
        <v>10</v>
      </c>
      <c r="I165" s="224"/>
      <c r="J165" s="225">
        <f>ROUND(I165*H165,2)</f>
        <v>0</v>
      </c>
      <c r="K165" s="221" t="s">
        <v>137</v>
      </c>
      <c r="L165" s="44"/>
      <c r="M165" s="226" t="s">
        <v>1</v>
      </c>
      <c r="N165" s="227" t="s">
        <v>48</v>
      </c>
      <c r="O165" s="91"/>
      <c r="P165" s="228">
        <f>O165*H165</f>
        <v>0</v>
      </c>
      <c r="Q165" s="228">
        <v>0.00012999999999999999</v>
      </c>
      <c r="R165" s="228">
        <f>Q165*H165</f>
        <v>0.0012999999999999999</v>
      </c>
      <c r="S165" s="228">
        <v>0</v>
      </c>
      <c r="T165" s="229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30" t="s">
        <v>138</v>
      </c>
      <c r="AT165" s="230" t="s">
        <v>133</v>
      </c>
      <c r="AU165" s="230" t="s">
        <v>93</v>
      </c>
      <c r="AY165" s="17" t="s">
        <v>130</v>
      </c>
      <c r="BE165" s="231">
        <f>IF(N165="základní",J165,0)</f>
        <v>0</v>
      </c>
      <c r="BF165" s="231">
        <f>IF(N165="snížená",J165,0)</f>
        <v>0</v>
      </c>
      <c r="BG165" s="231">
        <f>IF(N165="zákl. přenesená",J165,0)</f>
        <v>0</v>
      </c>
      <c r="BH165" s="231">
        <f>IF(N165="sníž. přenesená",J165,0)</f>
        <v>0</v>
      </c>
      <c r="BI165" s="231">
        <f>IF(N165="nulová",J165,0)</f>
        <v>0</v>
      </c>
      <c r="BJ165" s="17" t="s">
        <v>91</v>
      </c>
      <c r="BK165" s="231">
        <f>ROUND(I165*H165,2)</f>
        <v>0</v>
      </c>
      <c r="BL165" s="17" t="s">
        <v>138</v>
      </c>
      <c r="BM165" s="230" t="s">
        <v>278</v>
      </c>
    </row>
    <row r="166" s="2" customFormat="1" ht="37.8" customHeight="1">
      <c r="A166" s="38"/>
      <c r="B166" s="39"/>
      <c r="C166" s="219" t="s">
        <v>198</v>
      </c>
      <c r="D166" s="219" t="s">
        <v>133</v>
      </c>
      <c r="E166" s="220" t="s">
        <v>279</v>
      </c>
      <c r="F166" s="221" t="s">
        <v>280</v>
      </c>
      <c r="G166" s="222" t="s">
        <v>136</v>
      </c>
      <c r="H166" s="223">
        <v>50</v>
      </c>
      <c r="I166" s="224"/>
      <c r="J166" s="225">
        <f>ROUND(I166*H166,2)</f>
        <v>0</v>
      </c>
      <c r="K166" s="221" t="s">
        <v>137</v>
      </c>
      <c r="L166" s="44"/>
      <c r="M166" s="226" t="s">
        <v>1</v>
      </c>
      <c r="N166" s="227" t="s">
        <v>48</v>
      </c>
      <c r="O166" s="91"/>
      <c r="P166" s="228">
        <f>O166*H166</f>
        <v>0</v>
      </c>
      <c r="Q166" s="228">
        <v>4.0000000000000003E-05</v>
      </c>
      <c r="R166" s="228">
        <f>Q166*H166</f>
        <v>0.002</v>
      </c>
      <c r="S166" s="228">
        <v>0</v>
      </c>
      <c r="T166" s="229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30" t="s">
        <v>138</v>
      </c>
      <c r="AT166" s="230" t="s">
        <v>133</v>
      </c>
      <c r="AU166" s="230" t="s">
        <v>93</v>
      </c>
      <c r="AY166" s="17" t="s">
        <v>130</v>
      </c>
      <c r="BE166" s="231">
        <f>IF(N166="základní",J166,0)</f>
        <v>0</v>
      </c>
      <c r="BF166" s="231">
        <f>IF(N166="snížená",J166,0)</f>
        <v>0</v>
      </c>
      <c r="BG166" s="231">
        <f>IF(N166="zákl. přenesená",J166,0)</f>
        <v>0</v>
      </c>
      <c r="BH166" s="231">
        <f>IF(N166="sníž. přenesená",J166,0)</f>
        <v>0</v>
      </c>
      <c r="BI166" s="231">
        <f>IF(N166="nulová",J166,0)</f>
        <v>0</v>
      </c>
      <c r="BJ166" s="17" t="s">
        <v>91</v>
      </c>
      <c r="BK166" s="231">
        <f>ROUND(I166*H166,2)</f>
        <v>0</v>
      </c>
      <c r="BL166" s="17" t="s">
        <v>138</v>
      </c>
      <c r="BM166" s="230" t="s">
        <v>281</v>
      </c>
    </row>
    <row r="167" s="12" customFormat="1" ht="22.8" customHeight="1">
      <c r="A167" s="12"/>
      <c r="B167" s="204"/>
      <c r="C167" s="205"/>
      <c r="D167" s="206" t="s">
        <v>82</v>
      </c>
      <c r="E167" s="217" t="s">
        <v>282</v>
      </c>
      <c r="F167" s="217" t="s">
        <v>283</v>
      </c>
      <c r="G167" s="205"/>
      <c r="H167" s="205"/>
      <c r="I167" s="208"/>
      <c r="J167" s="218">
        <f>BK167</f>
        <v>0</v>
      </c>
      <c r="K167" s="205"/>
      <c r="L167" s="209"/>
      <c r="M167" s="210"/>
      <c r="N167" s="211"/>
      <c r="O167" s="211"/>
      <c r="P167" s="212">
        <f>P168</f>
        <v>0</v>
      </c>
      <c r="Q167" s="211"/>
      <c r="R167" s="212">
        <f>R168</f>
        <v>0</v>
      </c>
      <c r="S167" s="211"/>
      <c r="T167" s="213">
        <f>T168</f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214" t="s">
        <v>91</v>
      </c>
      <c r="AT167" s="215" t="s">
        <v>82</v>
      </c>
      <c r="AU167" s="215" t="s">
        <v>91</v>
      </c>
      <c r="AY167" s="214" t="s">
        <v>130</v>
      </c>
      <c r="BK167" s="216">
        <f>BK168</f>
        <v>0</v>
      </c>
    </row>
    <row r="168" s="2" customFormat="1" ht="49.05" customHeight="1">
      <c r="A168" s="38"/>
      <c r="B168" s="39"/>
      <c r="C168" s="219" t="s">
        <v>205</v>
      </c>
      <c r="D168" s="219" t="s">
        <v>133</v>
      </c>
      <c r="E168" s="220" t="s">
        <v>284</v>
      </c>
      <c r="F168" s="221" t="s">
        <v>285</v>
      </c>
      <c r="G168" s="222" t="s">
        <v>165</v>
      </c>
      <c r="H168" s="223">
        <v>1.018</v>
      </c>
      <c r="I168" s="224"/>
      <c r="J168" s="225">
        <f>ROUND(I168*H168,2)</f>
        <v>0</v>
      </c>
      <c r="K168" s="221" t="s">
        <v>137</v>
      </c>
      <c r="L168" s="44"/>
      <c r="M168" s="226" t="s">
        <v>1</v>
      </c>
      <c r="N168" s="227" t="s">
        <v>48</v>
      </c>
      <c r="O168" s="91"/>
      <c r="P168" s="228">
        <f>O168*H168</f>
        <v>0</v>
      </c>
      <c r="Q168" s="228">
        <v>0</v>
      </c>
      <c r="R168" s="228">
        <f>Q168*H168</f>
        <v>0</v>
      </c>
      <c r="S168" s="228">
        <v>0</v>
      </c>
      <c r="T168" s="229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30" t="s">
        <v>138</v>
      </c>
      <c r="AT168" s="230" t="s">
        <v>133</v>
      </c>
      <c r="AU168" s="230" t="s">
        <v>93</v>
      </c>
      <c r="AY168" s="17" t="s">
        <v>130</v>
      </c>
      <c r="BE168" s="231">
        <f>IF(N168="základní",J168,0)</f>
        <v>0</v>
      </c>
      <c r="BF168" s="231">
        <f>IF(N168="snížená",J168,0)</f>
        <v>0</v>
      </c>
      <c r="BG168" s="231">
        <f>IF(N168="zákl. přenesená",J168,0)</f>
        <v>0</v>
      </c>
      <c r="BH168" s="231">
        <f>IF(N168="sníž. přenesená",J168,0)</f>
        <v>0</v>
      </c>
      <c r="BI168" s="231">
        <f>IF(N168="nulová",J168,0)</f>
        <v>0</v>
      </c>
      <c r="BJ168" s="17" t="s">
        <v>91</v>
      </c>
      <c r="BK168" s="231">
        <f>ROUND(I168*H168,2)</f>
        <v>0</v>
      </c>
      <c r="BL168" s="17" t="s">
        <v>138</v>
      </c>
      <c r="BM168" s="230" t="s">
        <v>286</v>
      </c>
    </row>
    <row r="169" s="12" customFormat="1" ht="25.92" customHeight="1">
      <c r="A169" s="12"/>
      <c r="B169" s="204"/>
      <c r="C169" s="205"/>
      <c r="D169" s="206" t="s">
        <v>82</v>
      </c>
      <c r="E169" s="207" t="s">
        <v>187</v>
      </c>
      <c r="F169" s="207" t="s">
        <v>188</v>
      </c>
      <c r="G169" s="205"/>
      <c r="H169" s="205"/>
      <c r="I169" s="208"/>
      <c r="J169" s="192">
        <f>BK169</f>
        <v>0</v>
      </c>
      <c r="K169" s="205"/>
      <c r="L169" s="209"/>
      <c r="M169" s="210"/>
      <c r="N169" s="211"/>
      <c r="O169" s="211"/>
      <c r="P169" s="212">
        <f>P170+P172+P176+P187</f>
        <v>0</v>
      </c>
      <c r="Q169" s="211"/>
      <c r="R169" s="212">
        <f>R170+R172+R176+R187</f>
        <v>0.11262306999999999</v>
      </c>
      <c r="S169" s="211"/>
      <c r="T169" s="213">
        <f>T170+T172+T176+T187</f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214" t="s">
        <v>93</v>
      </c>
      <c r="AT169" s="215" t="s">
        <v>82</v>
      </c>
      <c r="AU169" s="215" t="s">
        <v>83</v>
      </c>
      <c r="AY169" s="214" t="s">
        <v>130</v>
      </c>
      <c r="BK169" s="216">
        <f>BK170+BK172+BK176+BK187</f>
        <v>0</v>
      </c>
    </row>
    <row r="170" s="12" customFormat="1" ht="22.8" customHeight="1">
      <c r="A170" s="12"/>
      <c r="B170" s="204"/>
      <c r="C170" s="205"/>
      <c r="D170" s="206" t="s">
        <v>82</v>
      </c>
      <c r="E170" s="217" t="s">
        <v>287</v>
      </c>
      <c r="F170" s="217" t="s">
        <v>288</v>
      </c>
      <c r="G170" s="205"/>
      <c r="H170" s="205"/>
      <c r="I170" s="208"/>
      <c r="J170" s="218">
        <f>BK170</f>
        <v>0</v>
      </c>
      <c r="K170" s="205"/>
      <c r="L170" s="209"/>
      <c r="M170" s="210"/>
      <c r="N170" s="211"/>
      <c r="O170" s="211"/>
      <c r="P170" s="212">
        <f>P171</f>
        <v>0</v>
      </c>
      <c r="Q170" s="211"/>
      <c r="R170" s="212">
        <f>R171</f>
        <v>0</v>
      </c>
      <c r="S170" s="211"/>
      <c r="T170" s="213">
        <f>T171</f>
        <v>0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214" t="s">
        <v>93</v>
      </c>
      <c r="AT170" s="215" t="s">
        <v>82</v>
      </c>
      <c r="AU170" s="215" t="s">
        <v>91</v>
      </c>
      <c r="AY170" s="214" t="s">
        <v>130</v>
      </c>
      <c r="BK170" s="216">
        <f>BK171</f>
        <v>0</v>
      </c>
    </row>
    <row r="171" s="2" customFormat="1" ht="24.15" customHeight="1">
      <c r="A171" s="38"/>
      <c r="B171" s="39"/>
      <c r="C171" s="219" t="s">
        <v>211</v>
      </c>
      <c r="D171" s="219" t="s">
        <v>133</v>
      </c>
      <c r="E171" s="220" t="s">
        <v>289</v>
      </c>
      <c r="F171" s="221" t="s">
        <v>290</v>
      </c>
      <c r="G171" s="222" t="s">
        <v>291</v>
      </c>
      <c r="H171" s="223">
        <v>1</v>
      </c>
      <c r="I171" s="224"/>
      <c r="J171" s="225">
        <f>ROUND(I171*H171,2)</f>
        <v>0</v>
      </c>
      <c r="K171" s="221" t="s">
        <v>1</v>
      </c>
      <c r="L171" s="44"/>
      <c r="M171" s="226" t="s">
        <v>1</v>
      </c>
      <c r="N171" s="227" t="s">
        <v>48</v>
      </c>
      <c r="O171" s="91"/>
      <c r="P171" s="228">
        <f>O171*H171</f>
        <v>0</v>
      </c>
      <c r="Q171" s="228">
        <v>0</v>
      </c>
      <c r="R171" s="228">
        <f>Q171*H171</f>
        <v>0</v>
      </c>
      <c r="S171" s="228">
        <v>0</v>
      </c>
      <c r="T171" s="229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30" t="s">
        <v>194</v>
      </c>
      <c r="AT171" s="230" t="s">
        <v>133</v>
      </c>
      <c r="AU171" s="230" t="s">
        <v>93</v>
      </c>
      <c r="AY171" s="17" t="s">
        <v>130</v>
      </c>
      <c r="BE171" s="231">
        <f>IF(N171="základní",J171,0)</f>
        <v>0</v>
      </c>
      <c r="BF171" s="231">
        <f>IF(N171="snížená",J171,0)</f>
        <v>0</v>
      </c>
      <c r="BG171" s="231">
        <f>IF(N171="zákl. přenesená",J171,0)</f>
        <v>0</v>
      </c>
      <c r="BH171" s="231">
        <f>IF(N171="sníž. přenesená",J171,0)</f>
        <v>0</v>
      </c>
      <c r="BI171" s="231">
        <f>IF(N171="nulová",J171,0)</f>
        <v>0</v>
      </c>
      <c r="BJ171" s="17" t="s">
        <v>91</v>
      </c>
      <c r="BK171" s="231">
        <f>ROUND(I171*H171,2)</f>
        <v>0</v>
      </c>
      <c r="BL171" s="17" t="s">
        <v>194</v>
      </c>
      <c r="BM171" s="230" t="s">
        <v>292</v>
      </c>
    </row>
    <row r="172" s="12" customFormat="1" ht="22.8" customHeight="1">
      <c r="A172" s="12"/>
      <c r="B172" s="204"/>
      <c r="C172" s="205"/>
      <c r="D172" s="206" t="s">
        <v>82</v>
      </c>
      <c r="E172" s="217" t="s">
        <v>189</v>
      </c>
      <c r="F172" s="217" t="s">
        <v>190</v>
      </c>
      <c r="G172" s="205"/>
      <c r="H172" s="205"/>
      <c r="I172" s="208"/>
      <c r="J172" s="218">
        <f>BK172</f>
        <v>0</v>
      </c>
      <c r="K172" s="205"/>
      <c r="L172" s="209"/>
      <c r="M172" s="210"/>
      <c r="N172" s="211"/>
      <c r="O172" s="211"/>
      <c r="P172" s="212">
        <f>SUM(P173:P175)</f>
        <v>0</v>
      </c>
      <c r="Q172" s="211"/>
      <c r="R172" s="212">
        <f>SUM(R173:R175)</f>
        <v>0</v>
      </c>
      <c r="S172" s="211"/>
      <c r="T172" s="213">
        <f>SUM(T173:T175)</f>
        <v>0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214" t="s">
        <v>93</v>
      </c>
      <c r="AT172" s="215" t="s">
        <v>82</v>
      </c>
      <c r="AU172" s="215" t="s">
        <v>91</v>
      </c>
      <c r="AY172" s="214" t="s">
        <v>130</v>
      </c>
      <c r="BK172" s="216">
        <f>SUM(BK173:BK175)</f>
        <v>0</v>
      </c>
    </row>
    <row r="173" s="2" customFormat="1" ht="24.15" customHeight="1">
      <c r="A173" s="38"/>
      <c r="B173" s="39"/>
      <c r="C173" s="219" t="s">
        <v>8</v>
      </c>
      <c r="D173" s="219" t="s">
        <v>133</v>
      </c>
      <c r="E173" s="220" t="s">
        <v>293</v>
      </c>
      <c r="F173" s="221" t="s">
        <v>294</v>
      </c>
      <c r="G173" s="222" t="s">
        <v>291</v>
      </c>
      <c r="H173" s="223">
        <v>1</v>
      </c>
      <c r="I173" s="224"/>
      <c r="J173" s="225">
        <f>ROUND(I173*H173,2)</f>
        <v>0</v>
      </c>
      <c r="K173" s="221" t="s">
        <v>1</v>
      </c>
      <c r="L173" s="44"/>
      <c r="M173" s="226" t="s">
        <v>1</v>
      </c>
      <c r="N173" s="227" t="s">
        <v>48</v>
      </c>
      <c r="O173" s="91"/>
      <c r="P173" s="228">
        <f>O173*H173</f>
        <v>0</v>
      </c>
      <c r="Q173" s="228">
        <v>0</v>
      </c>
      <c r="R173" s="228">
        <f>Q173*H173</f>
        <v>0</v>
      </c>
      <c r="S173" s="228">
        <v>0</v>
      </c>
      <c r="T173" s="229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30" t="s">
        <v>194</v>
      </c>
      <c r="AT173" s="230" t="s">
        <v>133</v>
      </c>
      <c r="AU173" s="230" t="s">
        <v>93</v>
      </c>
      <c r="AY173" s="17" t="s">
        <v>130</v>
      </c>
      <c r="BE173" s="231">
        <f>IF(N173="základní",J173,0)</f>
        <v>0</v>
      </c>
      <c r="BF173" s="231">
        <f>IF(N173="snížená",J173,0)</f>
        <v>0</v>
      </c>
      <c r="BG173" s="231">
        <f>IF(N173="zákl. přenesená",J173,0)</f>
        <v>0</v>
      </c>
      <c r="BH173" s="231">
        <f>IF(N173="sníž. přenesená",J173,0)</f>
        <v>0</v>
      </c>
      <c r="BI173" s="231">
        <f>IF(N173="nulová",J173,0)</f>
        <v>0</v>
      </c>
      <c r="BJ173" s="17" t="s">
        <v>91</v>
      </c>
      <c r="BK173" s="231">
        <f>ROUND(I173*H173,2)</f>
        <v>0</v>
      </c>
      <c r="BL173" s="17" t="s">
        <v>194</v>
      </c>
      <c r="BM173" s="230" t="s">
        <v>295</v>
      </c>
    </row>
    <row r="174" s="2" customFormat="1" ht="24.15" customHeight="1">
      <c r="A174" s="38"/>
      <c r="B174" s="39"/>
      <c r="C174" s="219" t="s">
        <v>194</v>
      </c>
      <c r="D174" s="219" t="s">
        <v>133</v>
      </c>
      <c r="E174" s="220" t="s">
        <v>296</v>
      </c>
      <c r="F174" s="221" t="s">
        <v>297</v>
      </c>
      <c r="G174" s="222" t="s">
        <v>201</v>
      </c>
      <c r="H174" s="223">
        <v>45</v>
      </c>
      <c r="I174" s="224"/>
      <c r="J174" s="225">
        <f>ROUND(I174*H174,2)</f>
        <v>0</v>
      </c>
      <c r="K174" s="221" t="s">
        <v>1</v>
      </c>
      <c r="L174" s="44"/>
      <c r="M174" s="226" t="s">
        <v>1</v>
      </c>
      <c r="N174" s="227" t="s">
        <v>48</v>
      </c>
      <c r="O174" s="91"/>
      <c r="P174" s="228">
        <f>O174*H174</f>
        <v>0</v>
      </c>
      <c r="Q174" s="228">
        <v>0</v>
      </c>
      <c r="R174" s="228">
        <f>Q174*H174</f>
        <v>0</v>
      </c>
      <c r="S174" s="228">
        <v>0</v>
      </c>
      <c r="T174" s="229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30" t="s">
        <v>194</v>
      </c>
      <c r="AT174" s="230" t="s">
        <v>133</v>
      </c>
      <c r="AU174" s="230" t="s">
        <v>93</v>
      </c>
      <c r="AY174" s="17" t="s">
        <v>130</v>
      </c>
      <c r="BE174" s="231">
        <f>IF(N174="základní",J174,0)</f>
        <v>0</v>
      </c>
      <c r="BF174" s="231">
        <f>IF(N174="snížená",J174,0)</f>
        <v>0</v>
      </c>
      <c r="BG174" s="231">
        <f>IF(N174="zákl. přenesená",J174,0)</f>
        <v>0</v>
      </c>
      <c r="BH174" s="231">
        <f>IF(N174="sníž. přenesená",J174,0)</f>
        <v>0</v>
      </c>
      <c r="BI174" s="231">
        <f>IF(N174="nulová",J174,0)</f>
        <v>0</v>
      </c>
      <c r="BJ174" s="17" t="s">
        <v>91</v>
      </c>
      <c r="BK174" s="231">
        <f>ROUND(I174*H174,2)</f>
        <v>0</v>
      </c>
      <c r="BL174" s="17" t="s">
        <v>194</v>
      </c>
      <c r="BM174" s="230" t="s">
        <v>298</v>
      </c>
    </row>
    <row r="175" s="2" customFormat="1" ht="24.15" customHeight="1">
      <c r="A175" s="38"/>
      <c r="B175" s="39"/>
      <c r="C175" s="219" t="s">
        <v>299</v>
      </c>
      <c r="D175" s="219" t="s">
        <v>133</v>
      </c>
      <c r="E175" s="220" t="s">
        <v>300</v>
      </c>
      <c r="F175" s="221" t="s">
        <v>301</v>
      </c>
      <c r="G175" s="222" t="s">
        <v>291</v>
      </c>
      <c r="H175" s="223">
        <v>1</v>
      </c>
      <c r="I175" s="224"/>
      <c r="J175" s="225">
        <f>ROUND(I175*H175,2)</f>
        <v>0</v>
      </c>
      <c r="K175" s="221" t="s">
        <v>1</v>
      </c>
      <c r="L175" s="44"/>
      <c r="M175" s="226" t="s">
        <v>1</v>
      </c>
      <c r="N175" s="227" t="s">
        <v>48</v>
      </c>
      <c r="O175" s="91"/>
      <c r="P175" s="228">
        <f>O175*H175</f>
        <v>0</v>
      </c>
      <c r="Q175" s="228">
        <v>0</v>
      </c>
      <c r="R175" s="228">
        <f>Q175*H175</f>
        <v>0</v>
      </c>
      <c r="S175" s="228">
        <v>0</v>
      </c>
      <c r="T175" s="229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30" t="s">
        <v>194</v>
      </c>
      <c r="AT175" s="230" t="s">
        <v>133</v>
      </c>
      <c r="AU175" s="230" t="s">
        <v>93</v>
      </c>
      <c r="AY175" s="17" t="s">
        <v>130</v>
      </c>
      <c r="BE175" s="231">
        <f>IF(N175="základní",J175,0)</f>
        <v>0</v>
      </c>
      <c r="BF175" s="231">
        <f>IF(N175="snížená",J175,0)</f>
        <v>0</v>
      </c>
      <c r="BG175" s="231">
        <f>IF(N175="zákl. přenesená",J175,0)</f>
        <v>0</v>
      </c>
      <c r="BH175" s="231">
        <f>IF(N175="sníž. přenesená",J175,0)</f>
        <v>0</v>
      </c>
      <c r="BI175" s="231">
        <f>IF(N175="nulová",J175,0)</f>
        <v>0</v>
      </c>
      <c r="BJ175" s="17" t="s">
        <v>91</v>
      </c>
      <c r="BK175" s="231">
        <f>ROUND(I175*H175,2)</f>
        <v>0</v>
      </c>
      <c r="BL175" s="17" t="s">
        <v>194</v>
      </c>
      <c r="BM175" s="230" t="s">
        <v>302</v>
      </c>
    </row>
    <row r="176" s="12" customFormat="1" ht="22.8" customHeight="1">
      <c r="A176" s="12"/>
      <c r="B176" s="204"/>
      <c r="C176" s="205"/>
      <c r="D176" s="206" t="s">
        <v>82</v>
      </c>
      <c r="E176" s="217" t="s">
        <v>303</v>
      </c>
      <c r="F176" s="217" t="s">
        <v>304</v>
      </c>
      <c r="G176" s="205"/>
      <c r="H176" s="205"/>
      <c r="I176" s="208"/>
      <c r="J176" s="218">
        <f>BK176</f>
        <v>0</v>
      </c>
      <c r="K176" s="205"/>
      <c r="L176" s="209"/>
      <c r="M176" s="210"/>
      <c r="N176" s="211"/>
      <c r="O176" s="211"/>
      <c r="P176" s="212">
        <f>SUM(P177:P186)</f>
        <v>0</v>
      </c>
      <c r="Q176" s="211"/>
      <c r="R176" s="212">
        <f>SUM(R177:R186)</f>
        <v>0.02354303</v>
      </c>
      <c r="S176" s="211"/>
      <c r="T176" s="213">
        <f>SUM(T177:T186)</f>
        <v>0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214" t="s">
        <v>93</v>
      </c>
      <c r="AT176" s="215" t="s">
        <v>82</v>
      </c>
      <c r="AU176" s="215" t="s">
        <v>91</v>
      </c>
      <c r="AY176" s="214" t="s">
        <v>130</v>
      </c>
      <c r="BK176" s="216">
        <f>SUM(BK177:BK186)</f>
        <v>0</v>
      </c>
    </row>
    <row r="177" s="2" customFormat="1" ht="24.15" customHeight="1">
      <c r="A177" s="38"/>
      <c r="B177" s="39"/>
      <c r="C177" s="219" t="s">
        <v>305</v>
      </c>
      <c r="D177" s="219" t="s">
        <v>133</v>
      </c>
      <c r="E177" s="220" t="s">
        <v>306</v>
      </c>
      <c r="F177" s="221" t="s">
        <v>307</v>
      </c>
      <c r="G177" s="222" t="s">
        <v>136</v>
      </c>
      <c r="H177" s="223">
        <v>14.622999999999999</v>
      </c>
      <c r="I177" s="224"/>
      <c r="J177" s="225">
        <f>ROUND(I177*H177,2)</f>
        <v>0</v>
      </c>
      <c r="K177" s="221" t="s">
        <v>137</v>
      </c>
      <c r="L177" s="44"/>
      <c r="M177" s="226" t="s">
        <v>1</v>
      </c>
      <c r="N177" s="227" t="s">
        <v>48</v>
      </c>
      <c r="O177" s="91"/>
      <c r="P177" s="228">
        <f>O177*H177</f>
        <v>0</v>
      </c>
      <c r="Q177" s="228">
        <v>0.00071000000000000002</v>
      </c>
      <c r="R177" s="228">
        <f>Q177*H177</f>
        <v>0.01038233</v>
      </c>
      <c r="S177" s="228">
        <v>0</v>
      </c>
      <c r="T177" s="229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30" t="s">
        <v>194</v>
      </c>
      <c r="AT177" s="230" t="s">
        <v>133</v>
      </c>
      <c r="AU177" s="230" t="s">
        <v>93</v>
      </c>
      <c r="AY177" s="17" t="s">
        <v>130</v>
      </c>
      <c r="BE177" s="231">
        <f>IF(N177="základní",J177,0)</f>
        <v>0</v>
      </c>
      <c r="BF177" s="231">
        <f>IF(N177="snížená",J177,0)</f>
        <v>0</v>
      </c>
      <c r="BG177" s="231">
        <f>IF(N177="zákl. přenesená",J177,0)</f>
        <v>0</v>
      </c>
      <c r="BH177" s="231">
        <f>IF(N177="sníž. přenesená",J177,0)</f>
        <v>0</v>
      </c>
      <c r="BI177" s="231">
        <f>IF(N177="nulová",J177,0)</f>
        <v>0</v>
      </c>
      <c r="BJ177" s="17" t="s">
        <v>91</v>
      </c>
      <c r="BK177" s="231">
        <f>ROUND(I177*H177,2)</f>
        <v>0</v>
      </c>
      <c r="BL177" s="17" t="s">
        <v>194</v>
      </c>
      <c r="BM177" s="230" t="s">
        <v>308</v>
      </c>
    </row>
    <row r="178" s="13" customFormat="1">
      <c r="A178" s="13"/>
      <c r="B178" s="232"/>
      <c r="C178" s="233"/>
      <c r="D178" s="234" t="s">
        <v>140</v>
      </c>
      <c r="E178" s="235" t="s">
        <v>1</v>
      </c>
      <c r="F178" s="236" t="s">
        <v>309</v>
      </c>
      <c r="G178" s="233"/>
      <c r="H178" s="235" t="s">
        <v>1</v>
      </c>
      <c r="I178" s="237"/>
      <c r="J178" s="233"/>
      <c r="K178" s="233"/>
      <c r="L178" s="238"/>
      <c r="M178" s="239"/>
      <c r="N178" s="240"/>
      <c r="O178" s="240"/>
      <c r="P178" s="240"/>
      <c r="Q178" s="240"/>
      <c r="R178" s="240"/>
      <c r="S178" s="240"/>
      <c r="T178" s="241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2" t="s">
        <v>140</v>
      </c>
      <c r="AU178" s="242" t="s">
        <v>93</v>
      </c>
      <c r="AV178" s="13" t="s">
        <v>91</v>
      </c>
      <c r="AW178" s="13" t="s">
        <v>36</v>
      </c>
      <c r="AX178" s="13" t="s">
        <v>83</v>
      </c>
      <c r="AY178" s="242" t="s">
        <v>130</v>
      </c>
    </row>
    <row r="179" s="13" customFormat="1">
      <c r="A179" s="13"/>
      <c r="B179" s="232"/>
      <c r="C179" s="233"/>
      <c r="D179" s="234" t="s">
        <v>140</v>
      </c>
      <c r="E179" s="235" t="s">
        <v>1</v>
      </c>
      <c r="F179" s="236" t="s">
        <v>246</v>
      </c>
      <c r="G179" s="233"/>
      <c r="H179" s="235" t="s">
        <v>1</v>
      </c>
      <c r="I179" s="237"/>
      <c r="J179" s="233"/>
      <c r="K179" s="233"/>
      <c r="L179" s="238"/>
      <c r="M179" s="239"/>
      <c r="N179" s="240"/>
      <c r="O179" s="240"/>
      <c r="P179" s="240"/>
      <c r="Q179" s="240"/>
      <c r="R179" s="240"/>
      <c r="S179" s="240"/>
      <c r="T179" s="241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2" t="s">
        <v>140</v>
      </c>
      <c r="AU179" s="242" t="s">
        <v>93</v>
      </c>
      <c r="AV179" s="13" t="s">
        <v>91</v>
      </c>
      <c r="AW179" s="13" t="s">
        <v>36</v>
      </c>
      <c r="AX179" s="13" t="s">
        <v>83</v>
      </c>
      <c r="AY179" s="242" t="s">
        <v>130</v>
      </c>
    </row>
    <row r="180" s="14" customFormat="1">
      <c r="A180" s="14"/>
      <c r="B180" s="243"/>
      <c r="C180" s="244"/>
      <c r="D180" s="234" t="s">
        <v>140</v>
      </c>
      <c r="E180" s="245" t="s">
        <v>1</v>
      </c>
      <c r="F180" s="246" t="s">
        <v>310</v>
      </c>
      <c r="G180" s="244"/>
      <c r="H180" s="247">
        <v>8.2100000000000009</v>
      </c>
      <c r="I180" s="248"/>
      <c r="J180" s="244"/>
      <c r="K180" s="244"/>
      <c r="L180" s="249"/>
      <c r="M180" s="250"/>
      <c r="N180" s="251"/>
      <c r="O180" s="251"/>
      <c r="P180" s="251"/>
      <c r="Q180" s="251"/>
      <c r="R180" s="251"/>
      <c r="S180" s="251"/>
      <c r="T180" s="252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3" t="s">
        <v>140</v>
      </c>
      <c r="AU180" s="253" t="s">
        <v>93</v>
      </c>
      <c r="AV180" s="14" t="s">
        <v>93</v>
      </c>
      <c r="AW180" s="14" t="s">
        <v>36</v>
      </c>
      <c r="AX180" s="14" t="s">
        <v>83</v>
      </c>
      <c r="AY180" s="253" t="s">
        <v>130</v>
      </c>
    </row>
    <row r="181" s="13" customFormat="1">
      <c r="A181" s="13"/>
      <c r="B181" s="232"/>
      <c r="C181" s="233"/>
      <c r="D181" s="234" t="s">
        <v>140</v>
      </c>
      <c r="E181" s="235" t="s">
        <v>1</v>
      </c>
      <c r="F181" s="236" t="s">
        <v>240</v>
      </c>
      <c r="G181" s="233"/>
      <c r="H181" s="235" t="s">
        <v>1</v>
      </c>
      <c r="I181" s="237"/>
      <c r="J181" s="233"/>
      <c r="K181" s="233"/>
      <c r="L181" s="238"/>
      <c r="M181" s="239"/>
      <c r="N181" s="240"/>
      <c r="O181" s="240"/>
      <c r="P181" s="240"/>
      <c r="Q181" s="240"/>
      <c r="R181" s="240"/>
      <c r="S181" s="240"/>
      <c r="T181" s="241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2" t="s">
        <v>140</v>
      </c>
      <c r="AU181" s="242" t="s">
        <v>93</v>
      </c>
      <c r="AV181" s="13" t="s">
        <v>91</v>
      </c>
      <c r="AW181" s="13" t="s">
        <v>36</v>
      </c>
      <c r="AX181" s="13" t="s">
        <v>83</v>
      </c>
      <c r="AY181" s="242" t="s">
        <v>130</v>
      </c>
    </row>
    <row r="182" s="14" customFormat="1">
      <c r="A182" s="14"/>
      <c r="B182" s="243"/>
      <c r="C182" s="244"/>
      <c r="D182" s="234" t="s">
        <v>140</v>
      </c>
      <c r="E182" s="245" t="s">
        <v>1</v>
      </c>
      <c r="F182" s="246" t="s">
        <v>311</v>
      </c>
      <c r="G182" s="244"/>
      <c r="H182" s="247">
        <v>6.4130000000000003</v>
      </c>
      <c r="I182" s="248"/>
      <c r="J182" s="244"/>
      <c r="K182" s="244"/>
      <c r="L182" s="249"/>
      <c r="M182" s="250"/>
      <c r="N182" s="251"/>
      <c r="O182" s="251"/>
      <c r="P182" s="251"/>
      <c r="Q182" s="251"/>
      <c r="R182" s="251"/>
      <c r="S182" s="251"/>
      <c r="T182" s="252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3" t="s">
        <v>140</v>
      </c>
      <c r="AU182" s="253" t="s">
        <v>93</v>
      </c>
      <c r="AV182" s="14" t="s">
        <v>93</v>
      </c>
      <c r="AW182" s="14" t="s">
        <v>36</v>
      </c>
      <c r="AX182" s="14" t="s">
        <v>83</v>
      </c>
      <c r="AY182" s="253" t="s">
        <v>130</v>
      </c>
    </row>
    <row r="183" s="15" customFormat="1">
      <c r="A183" s="15"/>
      <c r="B183" s="254"/>
      <c r="C183" s="255"/>
      <c r="D183" s="234" t="s">
        <v>140</v>
      </c>
      <c r="E183" s="256" t="s">
        <v>1</v>
      </c>
      <c r="F183" s="257" t="s">
        <v>143</v>
      </c>
      <c r="G183" s="255"/>
      <c r="H183" s="258">
        <v>14.622999999999999</v>
      </c>
      <c r="I183" s="259"/>
      <c r="J183" s="255"/>
      <c r="K183" s="255"/>
      <c r="L183" s="260"/>
      <c r="M183" s="261"/>
      <c r="N183" s="262"/>
      <c r="O183" s="262"/>
      <c r="P183" s="262"/>
      <c r="Q183" s="262"/>
      <c r="R183" s="262"/>
      <c r="S183" s="262"/>
      <c r="T183" s="263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  <c r="AT183" s="264" t="s">
        <v>140</v>
      </c>
      <c r="AU183" s="264" t="s">
        <v>93</v>
      </c>
      <c r="AV183" s="15" t="s">
        <v>138</v>
      </c>
      <c r="AW183" s="15" t="s">
        <v>36</v>
      </c>
      <c r="AX183" s="15" t="s">
        <v>91</v>
      </c>
      <c r="AY183" s="264" t="s">
        <v>130</v>
      </c>
    </row>
    <row r="184" s="2" customFormat="1" ht="14.4" customHeight="1">
      <c r="A184" s="38"/>
      <c r="B184" s="39"/>
      <c r="C184" s="219" t="s">
        <v>312</v>
      </c>
      <c r="D184" s="219" t="s">
        <v>133</v>
      </c>
      <c r="E184" s="220" t="s">
        <v>313</v>
      </c>
      <c r="F184" s="221" t="s">
        <v>314</v>
      </c>
      <c r="G184" s="222" t="s">
        <v>136</v>
      </c>
      <c r="H184" s="223">
        <v>14.622999999999999</v>
      </c>
      <c r="I184" s="224"/>
      <c r="J184" s="225">
        <f>ROUND(I184*H184,2)</f>
        <v>0</v>
      </c>
      <c r="K184" s="221" t="s">
        <v>137</v>
      </c>
      <c r="L184" s="44"/>
      <c r="M184" s="226" t="s">
        <v>1</v>
      </c>
      <c r="N184" s="227" t="s">
        <v>48</v>
      </c>
      <c r="O184" s="91"/>
      <c r="P184" s="228">
        <f>O184*H184</f>
        <v>0</v>
      </c>
      <c r="Q184" s="228">
        <v>0.00089999999999999998</v>
      </c>
      <c r="R184" s="228">
        <f>Q184*H184</f>
        <v>0.013160699999999999</v>
      </c>
      <c r="S184" s="228">
        <v>0</v>
      </c>
      <c r="T184" s="229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30" t="s">
        <v>194</v>
      </c>
      <c r="AT184" s="230" t="s">
        <v>133</v>
      </c>
      <c r="AU184" s="230" t="s">
        <v>93</v>
      </c>
      <c r="AY184" s="17" t="s">
        <v>130</v>
      </c>
      <c r="BE184" s="231">
        <f>IF(N184="základní",J184,0)</f>
        <v>0</v>
      </c>
      <c r="BF184" s="231">
        <f>IF(N184="snížená",J184,0)</f>
        <v>0</v>
      </c>
      <c r="BG184" s="231">
        <f>IF(N184="zákl. přenesená",J184,0)</f>
        <v>0</v>
      </c>
      <c r="BH184" s="231">
        <f>IF(N184="sníž. přenesená",J184,0)</f>
        <v>0</v>
      </c>
      <c r="BI184" s="231">
        <f>IF(N184="nulová",J184,0)</f>
        <v>0</v>
      </c>
      <c r="BJ184" s="17" t="s">
        <v>91</v>
      </c>
      <c r="BK184" s="231">
        <f>ROUND(I184*H184,2)</f>
        <v>0</v>
      </c>
      <c r="BL184" s="17" t="s">
        <v>194</v>
      </c>
      <c r="BM184" s="230" t="s">
        <v>315</v>
      </c>
    </row>
    <row r="185" s="2" customFormat="1" ht="37.8" customHeight="1">
      <c r="A185" s="38"/>
      <c r="B185" s="39"/>
      <c r="C185" s="219" t="s">
        <v>316</v>
      </c>
      <c r="D185" s="219" t="s">
        <v>133</v>
      </c>
      <c r="E185" s="220" t="s">
        <v>317</v>
      </c>
      <c r="F185" s="221" t="s">
        <v>318</v>
      </c>
      <c r="G185" s="222" t="s">
        <v>165</v>
      </c>
      <c r="H185" s="223">
        <v>0.024</v>
      </c>
      <c r="I185" s="224"/>
      <c r="J185" s="225">
        <f>ROUND(I185*H185,2)</f>
        <v>0</v>
      </c>
      <c r="K185" s="221" t="s">
        <v>137</v>
      </c>
      <c r="L185" s="44"/>
      <c r="M185" s="226" t="s">
        <v>1</v>
      </c>
      <c r="N185" s="227" t="s">
        <v>48</v>
      </c>
      <c r="O185" s="91"/>
      <c r="P185" s="228">
        <f>O185*H185</f>
        <v>0</v>
      </c>
      <c r="Q185" s="228">
        <v>0</v>
      </c>
      <c r="R185" s="228">
        <f>Q185*H185</f>
        <v>0</v>
      </c>
      <c r="S185" s="228">
        <v>0</v>
      </c>
      <c r="T185" s="229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30" t="s">
        <v>194</v>
      </c>
      <c r="AT185" s="230" t="s">
        <v>133</v>
      </c>
      <c r="AU185" s="230" t="s">
        <v>93</v>
      </c>
      <c r="AY185" s="17" t="s">
        <v>130</v>
      </c>
      <c r="BE185" s="231">
        <f>IF(N185="základní",J185,0)</f>
        <v>0</v>
      </c>
      <c r="BF185" s="231">
        <f>IF(N185="snížená",J185,0)</f>
        <v>0</v>
      </c>
      <c r="BG185" s="231">
        <f>IF(N185="zákl. přenesená",J185,0)</f>
        <v>0</v>
      </c>
      <c r="BH185" s="231">
        <f>IF(N185="sníž. přenesená",J185,0)</f>
        <v>0</v>
      </c>
      <c r="BI185" s="231">
        <f>IF(N185="nulová",J185,0)</f>
        <v>0</v>
      </c>
      <c r="BJ185" s="17" t="s">
        <v>91</v>
      </c>
      <c r="BK185" s="231">
        <f>ROUND(I185*H185,2)</f>
        <v>0</v>
      </c>
      <c r="BL185" s="17" t="s">
        <v>194</v>
      </c>
      <c r="BM185" s="230" t="s">
        <v>319</v>
      </c>
    </row>
    <row r="186" s="2" customFormat="1" ht="49.05" customHeight="1">
      <c r="A186" s="38"/>
      <c r="B186" s="39"/>
      <c r="C186" s="219" t="s">
        <v>7</v>
      </c>
      <c r="D186" s="219" t="s">
        <v>133</v>
      </c>
      <c r="E186" s="220" t="s">
        <v>320</v>
      </c>
      <c r="F186" s="221" t="s">
        <v>321</v>
      </c>
      <c r="G186" s="222" t="s">
        <v>165</v>
      </c>
      <c r="H186" s="223">
        <v>0.024</v>
      </c>
      <c r="I186" s="224"/>
      <c r="J186" s="225">
        <f>ROUND(I186*H186,2)</f>
        <v>0</v>
      </c>
      <c r="K186" s="221" t="s">
        <v>137</v>
      </c>
      <c r="L186" s="44"/>
      <c r="M186" s="226" t="s">
        <v>1</v>
      </c>
      <c r="N186" s="227" t="s">
        <v>48</v>
      </c>
      <c r="O186" s="91"/>
      <c r="P186" s="228">
        <f>O186*H186</f>
        <v>0</v>
      </c>
      <c r="Q186" s="228">
        <v>0</v>
      </c>
      <c r="R186" s="228">
        <f>Q186*H186</f>
        <v>0</v>
      </c>
      <c r="S186" s="228">
        <v>0</v>
      </c>
      <c r="T186" s="229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30" t="s">
        <v>194</v>
      </c>
      <c r="AT186" s="230" t="s">
        <v>133</v>
      </c>
      <c r="AU186" s="230" t="s">
        <v>93</v>
      </c>
      <c r="AY186" s="17" t="s">
        <v>130</v>
      </c>
      <c r="BE186" s="231">
        <f>IF(N186="základní",J186,0)</f>
        <v>0</v>
      </c>
      <c r="BF186" s="231">
        <f>IF(N186="snížená",J186,0)</f>
        <v>0</v>
      </c>
      <c r="BG186" s="231">
        <f>IF(N186="zákl. přenesená",J186,0)</f>
        <v>0</v>
      </c>
      <c r="BH186" s="231">
        <f>IF(N186="sníž. přenesená",J186,0)</f>
        <v>0</v>
      </c>
      <c r="BI186" s="231">
        <f>IF(N186="nulová",J186,0)</f>
        <v>0</v>
      </c>
      <c r="BJ186" s="17" t="s">
        <v>91</v>
      </c>
      <c r="BK186" s="231">
        <f>ROUND(I186*H186,2)</f>
        <v>0</v>
      </c>
      <c r="BL186" s="17" t="s">
        <v>194</v>
      </c>
      <c r="BM186" s="230" t="s">
        <v>322</v>
      </c>
    </row>
    <row r="187" s="12" customFormat="1" ht="22.8" customHeight="1">
      <c r="A187" s="12"/>
      <c r="B187" s="204"/>
      <c r="C187" s="205"/>
      <c r="D187" s="206" t="s">
        <v>82</v>
      </c>
      <c r="E187" s="217" t="s">
        <v>323</v>
      </c>
      <c r="F187" s="217" t="s">
        <v>324</v>
      </c>
      <c r="G187" s="205"/>
      <c r="H187" s="205"/>
      <c r="I187" s="208"/>
      <c r="J187" s="218">
        <f>BK187</f>
        <v>0</v>
      </c>
      <c r="K187" s="205"/>
      <c r="L187" s="209"/>
      <c r="M187" s="210"/>
      <c r="N187" s="211"/>
      <c r="O187" s="211"/>
      <c r="P187" s="212">
        <f>SUM(P188:P201)</f>
        <v>0</v>
      </c>
      <c r="Q187" s="211"/>
      <c r="R187" s="212">
        <f>SUM(R188:R201)</f>
        <v>0.089080039999999999</v>
      </c>
      <c r="S187" s="211"/>
      <c r="T187" s="213">
        <f>SUM(T188:T201)</f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214" t="s">
        <v>93</v>
      </c>
      <c r="AT187" s="215" t="s">
        <v>82</v>
      </c>
      <c r="AU187" s="215" t="s">
        <v>91</v>
      </c>
      <c r="AY187" s="214" t="s">
        <v>130</v>
      </c>
      <c r="BK187" s="216">
        <f>SUM(BK188:BK201)</f>
        <v>0</v>
      </c>
    </row>
    <row r="188" s="2" customFormat="1" ht="24.15" customHeight="1">
      <c r="A188" s="38"/>
      <c r="B188" s="39"/>
      <c r="C188" s="219" t="s">
        <v>325</v>
      </c>
      <c r="D188" s="219" t="s">
        <v>133</v>
      </c>
      <c r="E188" s="220" t="s">
        <v>326</v>
      </c>
      <c r="F188" s="221" t="s">
        <v>327</v>
      </c>
      <c r="G188" s="222" t="s">
        <v>136</v>
      </c>
      <c r="H188" s="223">
        <v>181.79599999999999</v>
      </c>
      <c r="I188" s="224"/>
      <c r="J188" s="225">
        <f>ROUND(I188*H188,2)</f>
        <v>0</v>
      </c>
      <c r="K188" s="221" t="s">
        <v>137</v>
      </c>
      <c r="L188" s="44"/>
      <c r="M188" s="226" t="s">
        <v>1</v>
      </c>
      <c r="N188" s="227" t="s">
        <v>48</v>
      </c>
      <c r="O188" s="91"/>
      <c r="P188" s="228">
        <f>O188*H188</f>
        <v>0</v>
      </c>
      <c r="Q188" s="228">
        <v>0</v>
      </c>
      <c r="R188" s="228">
        <f>Q188*H188</f>
        <v>0</v>
      </c>
      <c r="S188" s="228">
        <v>0</v>
      </c>
      <c r="T188" s="229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30" t="s">
        <v>194</v>
      </c>
      <c r="AT188" s="230" t="s">
        <v>133</v>
      </c>
      <c r="AU188" s="230" t="s">
        <v>93</v>
      </c>
      <c r="AY188" s="17" t="s">
        <v>130</v>
      </c>
      <c r="BE188" s="231">
        <f>IF(N188="základní",J188,0)</f>
        <v>0</v>
      </c>
      <c r="BF188" s="231">
        <f>IF(N188="snížená",J188,0)</f>
        <v>0</v>
      </c>
      <c r="BG188" s="231">
        <f>IF(N188="zákl. přenesená",J188,0)</f>
        <v>0</v>
      </c>
      <c r="BH188" s="231">
        <f>IF(N188="sníž. přenesená",J188,0)</f>
        <v>0</v>
      </c>
      <c r="BI188" s="231">
        <f>IF(N188="nulová",J188,0)</f>
        <v>0</v>
      </c>
      <c r="BJ188" s="17" t="s">
        <v>91</v>
      </c>
      <c r="BK188" s="231">
        <f>ROUND(I188*H188,2)</f>
        <v>0</v>
      </c>
      <c r="BL188" s="17" t="s">
        <v>194</v>
      </c>
      <c r="BM188" s="230" t="s">
        <v>328</v>
      </c>
    </row>
    <row r="189" s="13" customFormat="1">
      <c r="A189" s="13"/>
      <c r="B189" s="232"/>
      <c r="C189" s="233"/>
      <c r="D189" s="234" t="s">
        <v>140</v>
      </c>
      <c r="E189" s="235" t="s">
        <v>1</v>
      </c>
      <c r="F189" s="236" t="s">
        <v>329</v>
      </c>
      <c r="G189" s="233"/>
      <c r="H189" s="235" t="s">
        <v>1</v>
      </c>
      <c r="I189" s="237"/>
      <c r="J189" s="233"/>
      <c r="K189" s="233"/>
      <c r="L189" s="238"/>
      <c r="M189" s="239"/>
      <c r="N189" s="240"/>
      <c r="O189" s="240"/>
      <c r="P189" s="240"/>
      <c r="Q189" s="240"/>
      <c r="R189" s="240"/>
      <c r="S189" s="240"/>
      <c r="T189" s="241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2" t="s">
        <v>140</v>
      </c>
      <c r="AU189" s="242" t="s">
        <v>93</v>
      </c>
      <c r="AV189" s="13" t="s">
        <v>91</v>
      </c>
      <c r="AW189" s="13" t="s">
        <v>36</v>
      </c>
      <c r="AX189" s="13" t="s">
        <v>83</v>
      </c>
      <c r="AY189" s="242" t="s">
        <v>130</v>
      </c>
    </row>
    <row r="190" s="13" customFormat="1">
      <c r="A190" s="13"/>
      <c r="B190" s="232"/>
      <c r="C190" s="233"/>
      <c r="D190" s="234" t="s">
        <v>140</v>
      </c>
      <c r="E190" s="235" t="s">
        <v>1</v>
      </c>
      <c r="F190" s="236" t="s">
        <v>240</v>
      </c>
      <c r="G190" s="233"/>
      <c r="H190" s="235" t="s">
        <v>1</v>
      </c>
      <c r="I190" s="237"/>
      <c r="J190" s="233"/>
      <c r="K190" s="233"/>
      <c r="L190" s="238"/>
      <c r="M190" s="239"/>
      <c r="N190" s="240"/>
      <c r="O190" s="240"/>
      <c r="P190" s="240"/>
      <c r="Q190" s="240"/>
      <c r="R190" s="240"/>
      <c r="S190" s="240"/>
      <c r="T190" s="241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2" t="s">
        <v>140</v>
      </c>
      <c r="AU190" s="242" t="s">
        <v>93</v>
      </c>
      <c r="AV190" s="13" t="s">
        <v>91</v>
      </c>
      <c r="AW190" s="13" t="s">
        <v>36</v>
      </c>
      <c r="AX190" s="13" t="s">
        <v>83</v>
      </c>
      <c r="AY190" s="242" t="s">
        <v>130</v>
      </c>
    </row>
    <row r="191" s="14" customFormat="1">
      <c r="A191" s="14"/>
      <c r="B191" s="243"/>
      <c r="C191" s="244"/>
      <c r="D191" s="234" t="s">
        <v>140</v>
      </c>
      <c r="E191" s="245" t="s">
        <v>1</v>
      </c>
      <c r="F191" s="246" t="s">
        <v>159</v>
      </c>
      <c r="G191" s="244"/>
      <c r="H191" s="247">
        <v>22.236000000000001</v>
      </c>
      <c r="I191" s="248"/>
      <c r="J191" s="244"/>
      <c r="K191" s="244"/>
      <c r="L191" s="249"/>
      <c r="M191" s="250"/>
      <c r="N191" s="251"/>
      <c r="O191" s="251"/>
      <c r="P191" s="251"/>
      <c r="Q191" s="251"/>
      <c r="R191" s="251"/>
      <c r="S191" s="251"/>
      <c r="T191" s="252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3" t="s">
        <v>140</v>
      </c>
      <c r="AU191" s="253" t="s">
        <v>93</v>
      </c>
      <c r="AV191" s="14" t="s">
        <v>93</v>
      </c>
      <c r="AW191" s="14" t="s">
        <v>36</v>
      </c>
      <c r="AX191" s="14" t="s">
        <v>83</v>
      </c>
      <c r="AY191" s="253" t="s">
        <v>130</v>
      </c>
    </row>
    <row r="192" s="13" customFormat="1">
      <c r="A192" s="13"/>
      <c r="B192" s="232"/>
      <c r="C192" s="233"/>
      <c r="D192" s="234" t="s">
        <v>140</v>
      </c>
      <c r="E192" s="235" t="s">
        <v>1</v>
      </c>
      <c r="F192" s="236" t="s">
        <v>330</v>
      </c>
      <c r="G192" s="233"/>
      <c r="H192" s="235" t="s">
        <v>1</v>
      </c>
      <c r="I192" s="237"/>
      <c r="J192" s="233"/>
      <c r="K192" s="233"/>
      <c r="L192" s="238"/>
      <c r="M192" s="239"/>
      <c r="N192" s="240"/>
      <c r="O192" s="240"/>
      <c r="P192" s="240"/>
      <c r="Q192" s="240"/>
      <c r="R192" s="240"/>
      <c r="S192" s="240"/>
      <c r="T192" s="241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2" t="s">
        <v>140</v>
      </c>
      <c r="AU192" s="242" t="s">
        <v>93</v>
      </c>
      <c r="AV192" s="13" t="s">
        <v>91</v>
      </c>
      <c r="AW192" s="13" t="s">
        <v>36</v>
      </c>
      <c r="AX192" s="13" t="s">
        <v>83</v>
      </c>
      <c r="AY192" s="242" t="s">
        <v>130</v>
      </c>
    </row>
    <row r="193" s="13" customFormat="1">
      <c r="A193" s="13"/>
      <c r="B193" s="232"/>
      <c r="C193" s="233"/>
      <c r="D193" s="234" t="s">
        <v>140</v>
      </c>
      <c r="E193" s="235" t="s">
        <v>1</v>
      </c>
      <c r="F193" s="236" t="s">
        <v>331</v>
      </c>
      <c r="G193" s="233"/>
      <c r="H193" s="235" t="s">
        <v>1</v>
      </c>
      <c r="I193" s="237"/>
      <c r="J193" s="233"/>
      <c r="K193" s="233"/>
      <c r="L193" s="238"/>
      <c r="M193" s="239"/>
      <c r="N193" s="240"/>
      <c r="O193" s="240"/>
      <c r="P193" s="240"/>
      <c r="Q193" s="240"/>
      <c r="R193" s="240"/>
      <c r="S193" s="240"/>
      <c r="T193" s="241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2" t="s">
        <v>140</v>
      </c>
      <c r="AU193" s="242" t="s">
        <v>93</v>
      </c>
      <c r="AV193" s="13" t="s">
        <v>91</v>
      </c>
      <c r="AW193" s="13" t="s">
        <v>36</v>
      </c>
      <c r="AX193" s="13" t="s">
        <v>83</v>
      </c>
      <c r="AY193" s="242" t="s">
        <v>130</v>
      </c>
    </row>
    <row r="194" s="14" customFormat="1">
      <c r="A194" s="14"/>
      <c r="B194" s="243"/>
      <c r="C194" s="244"/>
      <c r="D194" s="234" t="s">
        <v>140</v>
      </c>
      <c r="E194" s="245" t="s">
        <v>1</v>
      </c>
      <c r="F194" s="246" t="s">
        <v>332</v>
      </c>
      <c r="G194" s="244"/>
      <c r="H194" s="247">
        <v>133</v>
      </c>
      <c r="I194" s="248"/>
      <c r="J194" s="244"/>
      <c r="K194" s="244"/>
      <c r="L194" s="249"/>
      <c r="M194" s="250"/>
      <c r="N194" s="251"/>
      <c r="O194" s="251"/>
      <c r="P194" s="251"/>
      <c r="Q194" s="251"/>
      <c r="R194" s="251"/>
      <c r="S194" s="251"/>
      <c r="T194" s="252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3" t="s">
        <v>140</v>
      </c>
      <c r="AU194" s="253" t="s">
        <v>93</v>
      </c>
      <c r="AV194" s="14" t="s">
        <v>93</v>
      </c>
      <c r="AW194" s="14" t="s">
        <v>36</v>
      </c>
      <c r="AX194" s="14" t="s">
        <v>83</v>
      </c>
      <c r="AY194" s="253" t="s">
        <v>130</v>
      </c>
    </row>
    <row r="195" s="13" customFormat="1">
      <c r="A195" s="13"/>
      <c r="B195" s="232"/>
      <c r="C195" s="233"/>
      <c r="D195" s="234" t="s">
        <v>140</v>
      </c>
      <c r="E195" s="235" t="s">
        <v>1</v>
      </c>
      <c r="F195" s="236" t="s">
        <v>333</v>
      </c>
      <c r="G195" s="233"/>
      <c r="H195" s="235" t="s">
        <v>1</v>
      </c>
      <c r="I195" s="237"/>
      <c r="J195" s="233"/>
      <c r="K195" s="233"/>
      <c r="L195" s="238"/>
      <c r="M195" s="239"/>
      <c r="N195" s="240"/>
      <c r="O195" s="240"/>
      <c r="P195" s="240"/>
      <c r="Q195" s="240"/>
      <c r="R195" s="240"/>
      <c r="S195" s="240"/>
      <c r="T195" s="241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2" t="s">
        <v>140</v>
      </c>
      <c r="AU195" s="242" t="s">
        <v>93</v>
      </c>
      <c r="AV195" s="13" t="s">
        <v>91</v>
      </c>
      <c r="AW195" s="13" t="s">
        <v>36</v>
      </c>
      <c r="AX195" s="13" t="s">
        <v>83</v>
      </c>
      <c r="AY195" s="242" t="s">
        <v>130</v>
      </c>
    </row>
    <row r="196" s="14" customFormat="1">
      <c r="A196" s="14"/>
      <c r="B196" s="243"/>
      <c r="C196" s="244"/>
      <c r="D196" s="234" t="s">
        <v>140</v>
      </c>
      <c r="E196" s="245" t="s">
        <v>1</v>
      </c>
      <c r="F196" s="246" t="s">
        <v>334</v>
      </c>
      <c r="G196" s="244"/>
      <c r="H196" s="247">
        <v>20.146999999999998</v>
      </c>
      <c r="I196" s="248"/>
      <c r="J196" s="244"/>
      <c r="K196" s="244"/>
      <c r="L196" s="249"/>
      <c r="M196" s="250"/>
      <c r="N196" s="251"/>
      <c r="O196" s="251"/>
      <c r="P196" s="251"/>
      <c r="Q196" s="251"/>
      <c r="R196" s="251"/>
      <c r="S196" s="251"/>
      <c r="T196" s="252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3" t="s">
        <v>140</v>
      </c>
      <c r="AU196" s="253" t="s">
        <v>93</v>
      </c>
      <c r="AV196" s="14" t="s">
        <v>93</v>
      </c>
      <c r="AW196" s="14" t="s">
        <v>36</v>
      </c>
      <c r="AX196" s="14" t="s">
        <v>83</v>
      </c>
      <c r="AY196" s="253" t="s">
        <v>130</v>
      </c>
    </row>
    <row r="197" s="13" customFormat="1">
      <c r="A197" s="13"/>
      <c r="B197" s="232"/>
      <c r="C197" s="233"/>
      <c r="D197" s="234" t="s">
        <v>140</v>
      </c>
      <c r="E197" s="235" t="s">
        <v>1</v>
      </c>
      <c r="F197" s="236" t="s">
        <v>240</v>
      </c>
      <c r="G197" s="233"/>
      <c r="H197" s="235" t="s">
        <v>1</v>
      </c>
      <c r="I197" s="237"/>
      <c r="J197" s="233"/>
      <c r="K197" s="233"/>
      <c r="L197" s="238"/>
      <c r="M197" s="239"/>
      <c r="N197" s="240"/>
      <c r="O197" s="240"/>
      <c r="P197" s="240"/>
      <c r="Q197" s="240"/>
      <c r="R197" s="240"/>
      <c r="S197" s="240"/>
      <c r="T197" s="241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2" t="s">
        <v>140</v>
      </c>
      <c r="AU197" s="242" t="s">
        <v>93</v>
      </c>
      <c r="AV197" s="13" t="s">
        <v>91</v>
      </c>
      <c r="AW197" s="13" t="s">
        <v>36</v>
      </c>
      <c r="AX197" s="13" t="s">
        <v>83</v>
      </c>
      <c r="AY197" s="242" t="s">
        <v>130</v>
      </c>
    </row>
    <row r="198" s="14" customFormat="1">
      <c r="A198" s="14"/>
      <c r="B198" s="243"/>
      <c r="C198" s="244"/>
      <c r="D198" s="234" t="s">
        <v>140</v>
      </c>
      <c r="E198" s="245" t="s">
        <v>1</v>
      </c>
      <c r="F198" s="246" t="s">
        <v>311</v>
      </c>
      <c r="G198" s="244"/>
      <c r="H198" s="247">
        <v>6.4130000000000003</v>
      </c>
      <c r="I198" s="248"/>
      <c r="J198" s="244"/>
      <c r="K198" s="244"/>
      <c r="L198" s="249"/>
      <c r="M198" s="250"/>
      <c r="N198" s="251"/>
      <c r="O198" s="251"/>
      <c r="P198" s="251"/>
      <c r="Q198" s="251"/>
      <c r="R198" s="251"/>
      <c r="S198" s="251"/>
      <c r="T198" s="252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53" t="s">
        <v>140</v>
      </c>
      <c r="AU198" s="253" t="s">
        <v>93</v>
      </c>
      <c r="AV198" s="14" t="s">
        <v>93</v>
      </c>
      <c r="AW198" s="14" t="s">
        <v>36</v>
      </c>
      <c r="AX198" s="14" t="s">
        <v>83</v>
      </c>
      <c r="AY198" s="253" t="s">
        <v>130</v>
      </c>
    </row>
    <row r="199" s="15" customFormat="1">
      <c r="A199" s="15"/>
      <c r="B199" s="254"/>
      <c r="C199" s="255"/>
      <c r="D199" s="234" t="s">
        <v>140</v>
      </c>
      <c r="E199" s="256" t="s">
        <v>1</v>
      </c>
      <c r="F199" s="257" t="s">
        <v>143</v>
      </c>
      <c r="G199" s="255"/>
      <c r="H199" s="258">
        <v>181.79599999999999</v>
      </c>
      <c r="I199" s="259"/>
      <c r="J199" s="255"/>
      <c r="K199" s="255"/>
      <c r="L199" s="260"/>
      <c r="M199" s="261"/>
      <c r="N199" s="262"/>
      <c r="O199" s="262"/>
      <c r="P199" s="262"/>
      <c r="Q199" s="262"/>
      <c r="R199" s="262"/>
      <c r="S199" s="262"/>
      <c r="T199" s="263"/>
      <c r="U199" s="15"/>
      <c r="V199" s="15"/>
      <c r="W199" s="15"/>
      <c r="X199" s="15"/>
      <c r="Y199" s="15"/>
      <c r="Z199" s="15"/>
      <c r="AA199" s="15"/>
      <c r="AB199" s="15"/>
      <c r="AC199" s="15"/>
      <c r="AD199" s="15"/>
      <c r="AE199" s="15"/>
      <c r="AT199" s="264" t="s">
        <v>140</v>
      </c>
      <c r="AU199" s="264" t="s">
        <v>93</v>
      </c>
      <c r="AV199" s="15" t="s">
        <v>138</v>
      </c>
      <c r="AW199" s="15" t="s">
        <v>36</v>
      </c>
      <c r="AX199" s="15" t="s">
        <v>91</v>
      </c>
      <c r="AY199" s="264" t="s">
        <v>130</v>
      </c>
    </row>
    <row r="200" s="2" customFormat="1" ht="24.15" customHeight="1">
      <c r="A200" s="38"/>
      <c r="B200" s="39"/>
      <c r="C200" s="219" t="s">
        <v>335</v>
      </c>
      <c r="D200" s="219" t="s">
        <v>133</v>
      </c>
      <c r="E200" s="220" t="s">
        <v>336</v>
      </c>
      <c r="F200" s="221" t="s">
        <v>337</v>
      </c>
      <c r="G200" s="222" t="s">
        <v>136</v>
      </c>
      <c r="H200" s="223">
        <v>181.79599999999999</v>
      </c>
      <c r="I200" s="224"/>
      <c r="J200" s="225">
        <f>ROUND(I200*H200,2)</f>
        <v>0</v>
      </c>
      <c r="K200" s="221" t="s">
        <v>137</v>
      </c>
      <c r="L200" s="44"/>
      <c r="M200" s="226" t="s">
        <v>1</v>
      </c>
      <c r="N200" s="227" t="s">
        <v>48</v>
      </c>
      <c r="O200" s="91"/>
      <c r="P200" s="228">
        <f>O200*H200</f>
        <v>0</v>
      </c>
      <c r="Q200" s="228">
        <v>0.00020000000000000001</v>
      </c>
      <c r="R200" s="228">
        <f>Q200*H200</f>
        <v>0.036359200000000001</v>
      </c>
      <c r="S200" s="228">
        <v>0</v>
      </c>
      <c r="T200" s="229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30" t="s">
        <v>194</v>
      </c>
      <c r="AT200" s="230" t="s">
        <v>133</v>
      </c>
      <c r="AU200" s="230" t="s">
        <v>93</v>
      </c>
      <c r="AY200" s="17" t="s">
        <v>130</v>
      </c>
      <c r="BE200" s="231">
        <f>IF(N200="základní",J200,0)</f>
        <v>0</v>
      </c>
      <c r="BF200" s="231">
        <f>IF(N200="snížená",J200,0)</f>
        <v>0</v>
      </c>
      <c r="BG200" s="231">
        <f>IF(N200="zákl. přenesená",J200,0)</f>
        <v>0</v>
      </c>
      <c r="BH200" s="231">
        <f>IF(N200="sníž. přenesená",J200,0)</f>
        <v>0</v>
      </c>
      <c r="BI200" s="231">
        <f>IF(N200="nulová",J200,0)</f>
        <v>0</v>
      </c>
      <c r="BJ200" s="17" t="s">
        <v>91</v>
      </c>
      <c r="BK200" s="231">
        <f>ROUND(I200*H200,2)</f>
        <v>0</v>
      </c>
      <c r="BL200" s="17" t="s">
        <v>194</v>
      </c>
      <c r="BM200" s="230" t="s">
        <v>338</v>
      </c>
    </row>
    <row r="201" s="2" customFormat="1" ht="37.8" customHeight="1">
      <c r="A201" s="38"/>
      <c r="B201" s="39"/>
      <c r="C201" s="219" t="s">
        <v>339</v>
      </c>
      <c r="D201" s="219" t="s">
        <v>133</v>
      </c>
      <c r="E201" s="220" t="s">
        <v>340</v>
      </c>
      <c r="F201" s="221" t="s">
        <v>341</v>
      </c>
      <c r="G201" s="222" t="s">
        <v>136</v>
      </c>
      <c r="H201" s="223">
        <v>181.79599999999999</v>
      </c>
      <c r="I201" s="224"/>
      <c r="J201" s="225">
        <f>ROUND(I201*H201,2)</f>
        <v>0</v>
      </c>
      <c r="K201" s="221" t="s">
        <v>137</v>
      </c>
      <c r="L201" s="44"/>
      <c r="M201" s="226" t="s">
        <v>1</v>
      </c>
      <c r="N201" s="227" t="s">
        <v>48</v>
      </c>
      <c r="O201" s="91"/>
      <c r="P201" s="228">
        <f>O201*H201</f>
        <v>0</v>
      </c>
      <c r="Q201" s="228">
        <v>0.00029</v>
      </c>
      <c r="R201" s="228">
        <f>Q201*H201</f>
        <v>0.052720839999999998</v>
      </c>
      <c r="S201" s="228">
        <v>0</v>
      </c>
      <c r="T201" s="229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30" t="s">
        <v>194</v>
      </c>
      <c r="AT201" s="230" t="s">
        <v>133</v>
      </c>
      <c r="AU201" s="230" t="s">
        <v>93</v>
      </c>
      <c r="AY201" s="17" t="s">
        <v>130</v>
      </c>
      <c r="BE201" s="231">
        <f>IF(N201="základní",J201,0)</f>
        <v>0</v>
      </c>
      <c r="BF201" s="231">
        <f>IF(N201="snížená",J201,0)</f>
        <v>0</v>
      </c>
      <c r="BG201" s="231">
        <f>IF(N201="zákl. přenesená",J201,0)</f>
        <v>0</v>
      </c>
      <c r="BH201" s="231">
        <f>IF(N201="sníž. přenesená",J201,0)</f>
        <v>0</v>
      </c>
      <c r="BI201" s="231">
        <f>IF(N201="nulová",J201,0)</f>
        <v>0</v>
      </c>
      <c r="BJ201" s="17" t="s">
        <v>91</v>
      </c>
      <c r="BK201" s="231">
        <f>ROUND(I201*H201,2)</f>
        <v>0</v>
      </c>
      <c r="BL201" s="17" t="s">
        <v>194</v>
      </c>
      <c r="BM201" s="230" t="s">
        <v>342</v>
      </c>
    </row>
    <row r="202" s="12" customFormat="1" ht="25.92" customHeight="1">
      <c r="A202" s="12"/>
      <c r="B202" s="204"/>
      <c r="C202" s="205"/>
      <c r="D202" s="206" t="s">
        <v>82</v>
      </c>
      <c r="E202" s="207" t="s">
        <v>343</v>
      </c>
      <c r="F202" s="207" t="s">
        <v>344</v>
      </c>
      <c r="G202" s="205"/>
      <c r="H202" s="205"/>
      <c r="I202" s="208"/>
      <c r="J202" s="192">
        <f>BK202</f>
        <v>0</v>
      </c>
      <c r="K202" s="205"/>
      <c r="L202" s="209"/>
      <c r="M202" s="210"/>
      <c r="N202" s="211"/>
      <c r="O202" s="211"/>
      <c r="P202" s="212">
        <f>SUM(P203:P206)</f>
        <v>0</v>
      </c>
      <c r="Q202" s="211"/>
      <c r="R202" s="212">
        <f>SUM(R203:R206)</f>
        <v>0</v>
      </c>
      <c r="S202" s="211"/>
      <c r="T202" s="213">
        <f>SUM(T203:T206)</f>
        <v>0</v>
      </c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R202" s="214" t="s">
        <v>138</v>
      </c>
      <c r="AT202" s="215" t="s">
        <v>82</v>
      </c>
      <c r="AU202" s="215" t="s">
        <v>83</v>
      </c>
      <c r="AY202" s="214" t="s">
        <v>130</v>
      </c>
      <c r="BK202" s="216">
        <f>SUM(BK203:BK206)</f>
        <v>0</v>
      </c>
    </row>
    <row r="203" s="2" customFormat="1" ht="24.15" customHeight="1">
      <c r="A203" s="38"/>
      <c r="B203" s="39"/>
      <c r="C203" s="219" t="s">
        <v>345</v>
      </c>
      <c r="D203" s="219" t="s">
        <v>133</v>
      </c>
      <c r="E203" s="220" t="s">
        <v>346</v>
      </c>
      <c r="F203" s="221" t="s">
        <v>347</v>
      </c>
      <c r="G203" s="222" t="s">
        <v>348</v>
      </c>
      <c r="H203" s="223">
        <v>20</v>
      </c>
      <c r="I203" s="224"/>
      <c r="J203" s="225">
        <f>ROUND(I203*H203,2)</f>
        <v>0</v>
      </c>
      <c r="K203" s="221" t="s">
        <v>137</v>
      </c>
      <c r="L203" s="44"/>
      <c r="M203" s="226" t="s">
        <v>1</v>
      </c>
      <c r="N203" s="227" t="s">
        <v>48</v>
      </c>
      <c r="O203" s="91"/>
      <c r="P203" s="228">
        <f>O203*H203</f>
        <v>0</v>
      </c>
      <c r="Q203" s="228">
        <v>0</v>
      </c>
      <c r="R203" s="228">
        <f>Q203*H203</f>
        <v>0</v>
      </c>
      <c r="S203" s="228">
        <v>0</v>
      </c>
      <c r="T203" s="229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30" t="s">
        <v>222</v>
      </c>
      <c r="AT203" s="230" t="s">
        <v>133</v>
      </c>
      <c r="AU203" s="230" t="s">
        <v>91</v>
      </c>
      <c r="AY203" s="17" t="s">
        <v>130</v>
      </c>
      <c r="BE203" s="231">
        <f>IF(N203="základní",J203,0)</f>
        <v>0</v>
      </c>
      <c r="BF203" s="231">
        <f>IF(N203="snížená",J203,0)</f>
        <v>0</v>
      </c>
      <c r="BG203" s="231">
        <f>IF(N203="zákl. přenesená",J203,0)</f>
        <v>0</v>
      </c>
      <c r="BH203" s="231">
        <f>IF(N203="sníž. přenesená",J203,0)</f>
        <v>0</v>
      </c>
      <c r="BI203" s="231">
        <f>IF(N203="nulová",J203,0)</f>
        <v>0</v>
      </c>
      <c r="BJ203" s="17" t="s">
        <v>91</v>
      </c>
      <c r="BK203" s="231">
        <f>ROUND(I203*H203,2)</f>
        <v>0</v>
      </c>
      <c r="BL203" s="17" t="s">
        <v>222</v>
      </c>
      <c r="BM203" s="230" t="s">
        <v>349</v>
      </c>
    </row>
    <row r="204" s="13" customFormat="1">
      <c r="A204" s="13"/>
      <c r="B204" s="232"/>
      <c r="C204" s="233"/>
      <c r="D204" s="234" t="s">
        <v>140</v>
      </c>
      <c r="E204" s="235" t="s">
        <v>1</v>
      </c>
      <c r="F204" s="236" t="s">
        <v>350</v>
      </c>
      <c r="G204" s="233"/>
      <c r="H204" s="235" t="s">
        <v>1</v>
      </c>
      <c r="I204" s="237"/>
      <c r="J204" s="233"/>
      <c r="K204" s="233"/>
      <c r="L204" s="238"/>
      <c r="M204" s="239"/>
      <c r="N204" s="240"/>
      <c r="O204" s="240"/>
      <c r="P204" s="240"/>
      <c r="Q204" s="240"/>
      <c r="R204" s="240"/>
      <c r="S204" s="240"/>
      <c r="T204" s="241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2" t="s">
        <v>140</v>
      </c>
      <c r="AU204" s="242" t="s">
        <v>91</v>
      </c>
      <c r="AV204" s="13" t="s">
        <v>91</v>
      </c>
      <c r="AW204" s="13" t="s">
        <v>36</v>
      </c>
      <c r="AX204" s="13" t="s">
        <v>83</v>
      </c>
      <c r="AY204" s="242" t="s">
        <v>130</v>
      </c>
    </row>
    <row r="205" s="14" customFormat="1">
      <c r="A205" s="14"/>
      <c r="B205" s="243"/>
      <c r="C205" s="244"/>
      <c r="D205" s="234" t="s">
        <v>140</v>
      </c>
      <c r="E205" s="245" t="s">
        <v>1</v>
      </c>
      <c r="F205" s="246" t="s">
        <v>316</v>
      </c>
      <c r="G205" s="244"/>
      <c r="H205" s="247">
        <v>20</v>
      </c>
      <c r="I205" s="248"/>
      <c r="J205" s="244"/>
      <c r="K205" s="244"/>
      <c r="L205" s="249"/>
      <c r="M205" s="250"/>
      <c r="N205" s="251"/>
      <c r="O205" s="251"/>
      <c r="P205" s="251"/>
      <c r="Q205" s="251"/>
      <c r="R205" s="251"/>
      <c r="S205" s="251"/>
      <c r="T205" s="252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3" t="s">
        <v>140</v>
      </c>
      <c r="AU205" s="253" t="s">
        <v>91</v>
      </c>
      <c r="AV205" s="14" t="s">
        <v>93</v>
      </c>
      <c r="AW205" s="14" t="s">
        <v>36</v>
      </c>
      <c r="AX205" s="14" t="s">
        <v>83</v>
      </c>
      <c r="AY205" s="253" t="s">
        <v>130</v>
      </c>
    </row>
    <row r="206" s="15" customFormat="1">
      <c r="A206" s="15"/>
      <c r="B206" s="254"/>
      <c r="C206" s="255"/>
      <c r="D206" s="234" t="s">
        <v>140</v>
      </c>
      <c r="E206" s="256" t="s">
        <v>1</v>
      </c>
      <c r="F206" s="257" t="s">
        <v>143</v>
      </c>
      <c r="G206" s="255"/>
      <c r="H206" s="258">
        <v>20</v>
      </c>
      <c r="I206" s="259"/>
      <c r="J206" s="255"/>
      <c r="K206" s="255"/>
      <c r="L206" s="260"/>
      <c r="M206" s="261"/>
      <c r="N206" s="262"/>
      <c r="O206" s="262"/>
      <c r="P206" s="262"/>
      <c r="Q206" s="262"/>
      <c r="R206" s="262"/>
      <c r="S206" s="262"/>
      <c r="T206" s="263"/>
      <c r="U206" s="15"/>
      <c r="V206" s="15"/>
      <c r="W206" s="15"/>
      <c r="X206" s="15"/>
      <c r="Y206" s="15"/>
      <c r="Z206" s="15"/>
      <c r="AA206" s="15"/>
      <c r="AB206" s="15"/>
      <c r="AC206" s="15"/>
      <c r="AD206" s="15"/>
      <c r="AE206" s="15"/>
      <c r="AT206" s="264" t="s">
        <v>140</v>
      </c>
      <c r="AU206" s="264" t="s">
        <v>91</v>
      </c>
      <c r="AV206" s="15" t="s">
        <v>138</v>
      </c>
      <c r="AW206" s="15" t="s">
        <v>36</v>
      </c>
      <c r="AX206" s="15" t="s">
        <v>91</v>
      </c>
      <c r="AY206" s="264" t="s">
        <v>130</v>
      </c>
    </row>
    <row r="207" s="12" customFormat="1" ht="25.92" customHeight="1">
      <c r="A207" s="12"/>
      <c r="B207" s="204"/>
      <c r="C207" s="205"/>
      <c r="D207" s="206" t="s">
        <v>82</v>
      </c>
      <c r="E207" s="207" t="s">
        <v>217</v>
      </c>
      <c r="F207" s="207" t="s">
        <v>218</v>
      </c>
      <c r="G207" s="205"/>
      <c r="H207" s="205"/>
      <c r="I207" s="208"/>
      <c r="J207" s="192">
        <f>BK207</f>
        <v>0</v>
      </c>
      <c r="K207" s="205"/>
      <c r="L207" s="209"/>
      <c r="M207" s="210"/>
      <c r="N207" s="211"/>
      <c r="O207" s="211"/>
      <c r="P207" s="212">
        <f>SUM(P208:P209)</f>
        <v>0</v>
      </c>
      <c r="Q207" s="211"/>
      <c r="R207" s="212">
        <f>SUM(R208:R209)</f>
        <v>0</v>
      </c>
      <c r="S207" s="211"/>
      <c r="T207" s="213">
        <f>SUM(T208:T209)</f>
        <v>0</v>
      </c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R207" s="214" t="s">
        <v>138</v>
      </c>
      <c r="AT207" s="215" t="s">
        <v>82</v>
      </c>
      <c r="AU207" s="215" t="s">
        <v>83</v>
      </c>
      <c r="AY207" s="214" t="s">
        <v>130</v>
      </c>
      <c r="BK207" s="216">
        <f>SUM(BK208:BK209)</f>
        <v>0</v>
      </c>
    </row>
    <row r="208" s="2" customFormat="1" ht="14.4" customHeight="1">
      <c r="A208" s="38"/>
      <c r="B208" s="39"/>
      <c r="C208" s="219" t="s">
        <v>351</v>
      </c>
      <c r="D208" s="219" t="s">
        <v>133</v>
      </c>
      <c r="E208" s="220" t="s">
        <v>219</v>
      </c>
      <c r="F208" s="221" t="s">
        <v>352</v>
      </c>
      <c r="G208" s="222" t="s">
        <v>291</v>
      </c>
      <c r="H208" s="223">
        <v>1</v>
      </c>
      <c r="I208" s="224"/>
      <c r="J208" s="225">
        <f>ROUND(I208*H208,2)</f>
        <v>0</v>
      </c>
      <c r="K208" s="221" t="s">
        <v>1</v>
      </c>
      <c r="L208" s="44"/>
      <c r="M208" s="226" t="s">
        <v>1</v>
      </c>
      <c r="N208" s="227" t="s">
        <v>48</v>
      </c>
      <c r="O208" s="91"/>
      <c r="P208" s="228">
        <f>O208*H208</f>
        <v>0</v>
      </c>
      <c r="Q208" s="228">
        <v>0</v>
      </c>
      <c r="R208" s="228">
        <f>Q208*H208</f>
        <v>0</v>
      </c>
      <c r="S208" s="228">
        <v>0</v>
      </c>
      <c r="T208" s="229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30" t="s">
        <v>222</v>
      </c>
      <c r="AT208" s="230" t="s">
        <v>133</v>
      </c>
      <c r="AU208" s="230" t="s">
        <v>91</v>
      </c>
      <c r="AY208" s="17" t="s">
        <v>130</v>
      </c>
      <c r="BE208" s="231">
        <f>IF(N208="základní",J208,0)</f>
        <v>0</v>
      </c>
      <c r="BF208" s="231">
        <f>IF(N208="snížená",J208,0)</f>
        <v>0</v>
      </c>
      <c r="BG208" s="231">
        <f>IF(N208="zákl. přenesená",J208,0)</f>
        <v>0</v>
      </c>
      <c r="BH208" s="231">
        <f>IF(N208="sníž. přenesená",J208,0)</f>
        <v>0</v>
      </c>
      <c r="BI208" s="231">
        <f>IF(N208="nulová",J208,0)</f>
        <v>0</v>
      </c>
      <c r="BJ208" s="17" t="s">
        <v>91</v>
      </c>
      <c r="BK208" s="231">
        <f>ROUND(I208*H208,2)</f>
        <v>0</v>
      </c>
      <c r="BL208" s="17" t="s">
        <v>222</v>
      </c>
      <c r="BM208" s="230" t="s">
        <v>353</v>
      </c>
    </row>
    <row r="209" s="2" customFormat="1" ht="14.4" customHeight="1">
      <c r="A209" s="38"/>
      <c r="B209" s="39"/>
      <c r="C209" s="219" t="s">
        <v>354</v>
      </c>
      <c r="D209" s="219" t="s">
        <v>133</v>
      </c>
      <c r="E209" s="220" t="s">
        <v>355</v>
      </c>
      <c r="F209" s="221" t="s">
        <v>356</v>
      </c>
      <c r="G209" s="222" t="s">
        <v>221</v>
      </c>
      <c r="H209" s="223">
        <v>1</v>
      </c>
      <c r="I209" s="224"/>
      <c r="J209" s="225">
        <f>ROUND(I209*H209,2)</f>
        <v>0</v>
      </c>
      <c r="K209" s="221" t="s">
        <v>1</v>
      </c>
      <c r="L209" s="44"/>
      <c r="M209" s="226" t="s">
        <v>1</v>
      </c>
      <c r="N209" s="227" t="s">
        <v>48</v>
      </c>
      <c r="O209" s="91"/>
      <c r="P209" s="228">
        <f>O209*H209</f>
        <v>0</v>
      </c>
      <c r="Q209" s="228">
        <v>0</v>
      </c>
      <c r="R209" s="228">
        <f>Q209*H209</f>
        <v>0</v>
      </c>
      <c r="S209" s="228">
        <v>0</v>
      </c>
      <c r="T209" s="229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30" t="s">
        <v>222</v>
      </c>
      <c r="AT209" s="230" t="s">
        <v>133</v>
      </c>
      <c r="AU209" s="230" t="s">
        <v>91</v>
      </c>
      <c r="AY209" s="17" t="s">
        <v>130</v>
      </c>
      <c r="BE209" s="231">
        <f>IF(N209="základní",J209,0)</f>
        <v>0</v>
      </c>
      <c r="BF209" s="231">
        <f>IF(N209="snížená",J209,0)</f>
        <v>0</v>
      </c>
      <c r="BG209" s="231">
        <f>IF(N209="zákl. přenesená",J209,0)</f>
        <v>0</v>
      </c>
      <c r="BH209" s="231">
        <f>IF(N209="sníž. přenesená",J209,0)</f>
        <v>0</v>
      </c>
      <c r="BI209" s="231">
        <f>IF(N209="nulová",J209,0)</f>
        <v>0</v>
      </c>
      <c r="BJ209" s="17" t="s">
        <v>91</v>
      </c>
      <c r="BK209" s="231">
        <f>ROUND(I209*H209,2)</f>
        <v>0</v>
      </c>
      <c r="BL209" s="17" t="s">
        <v>222</v>
      </c>
      <c r="BM209" s="230" t="s">
        <v>357</v>
      </c>
    </row>
    <row r="210" s="2" customFormat="1" ht="49.92" customHeight="1">
      <c r="A210" s="38"/>
      <c r="B210" s="39"/>
      <c r="C210" s="40"/>
      <c r="D210" s="40"/>
      <c r="E210" s="207" t="s">
        <v>224</v>
      </c>
      <c r="F210" s="207" t="s">
        <v>225</v>
      </c>
      <c r="G210" s="40"/>
      <c r="H210" s="40"/>
      <c r="I210" s="40"/>
      <c r="J210" s="192">
        <f>BK210</f>
        <v>0</v>
      </c>
      <c r="K210" s="40"/>
      <c r="L210" s="44"/>
      <c r="M210" s="265"/>
      <c r="N210" s="266"/>
      <c r="O210" s="91"/>
      <c r="P210" s="91"/>
      <c r="Q210" s="91"/>
      <c r="R210" s="91"/>
      <c r="S210" s="91"/>
      <c r="T210" s="92"/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T210" s="17" t="s">
        <v>82</v>
      </c>
      <c r="AU210" s="17" t="s">
        <v>83</v>
      </c>
      <c r="AY210" s="17" t="s">
        <v>226</v>
      </c>
      <c r="BK210" s="231">
        <f>SUM(BK211:BK215)</f>
        <v>0</v>
      </c>
    </row>
    <row r="211" s="2" customFormat="1" ht="16.32" customHeight="1">
      <c r="A211" s="38"/>
      <c r="B211" s="39"/>
      <c r="C211" s="267" t="s">
        <v>1</v>
      </c>
      <c r="D211" s="267" t="s">
        <v>133</v>
      </c>
      <c r="E211" s="268" t="s">
        <v>1</v>
      </c>
      <c r="F211" s="269" t="s">
        <v>1</v>
      </c>
      <c r="G211" s="270" t="s">
        <v>1</v>
      </c>
      <c r="H211" s="271"/>
      <c r="I211" s="272"/>
      <c r="J211" s="273">
        <f>BK211</f>
        <v>0</v>
      </c>
      <c r="K211" s="274"/>
      <c r="L211" s="44"/>
      <c r="M211" s="275" t="s">
        <v>1</v>
      </c>
      <c r="N211" s="276" t="s">
        <v>48</v>
      </c>
      <c r="O211" s="91"/>
      <c r="P211" s="91"/>
      <c r="Q211" s="91"/>
      <c r="R211" s="91"/>
      <c r="S211" s="91"/>
      <c r="T211" s="92"/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T211" s="17" t="s">
        <v>226</v>
      </c>
      <c r="AU211" s="17" t="s">
        <v>91</v>
      </c>
      <c r="AY211" s="17" t="s">
        <v>226</v>
      </c>
      <c r="BE211" s="231">
        <f>IF(N211="základní",J211,0)</f>
        <v>0</v>
      </c>
      <c r="BF211" s="231">
        <f>IF(N211="snížená",J211,0)</f>
        <v>0</v>
      </c>
      <c r="BG211" s="231">
        <f>IF(N211="zákl. přenesená",J211,0)</f>
        <v>0</v>
      </c>
      <c r="BH211" s="231">
        <f>IF(N211="sníž. přenesená",J211,0)</f>
        <v>0</v>
      </c>
      <c r="BI211" s="231">
        <f>IF(N211="nulová",J211,0)</f>
        <v>0</v>
      </c>
      <c r="BJ211" s="17" t="s">
        <v>91</v>
      </c>
      <c r="BK211" s="231">
        <f>I211*H211</f>
        <v>0</v>
      </c>
    </row>
    <row r="212" s="2" customFormat="1" ht="16.32" customHeight="1">
      <c r="A212" s="38"/>
      <c r="B212" s="39"/>
      <c r="C212" s="267" t="s">
        <v>1</v>
      </c>
      <c r="D212" s="267" t="s">
        <v>133</v>
      </c>
      <c r="E212" s="268" t="s">
        <v>1</v>
      </c>
      <c r="F212" s="269" t="s">
        <v>1</v>
      </c>
      <c r="G212" s="270" t="s">
        <v>1</v>
      </c>
      <c r="H212" s="271"/>
      <c r="I212" s="272"/>
      <c r="J212" s="273">
        <f>BK212</f>
        <v>0</v>
      </c>
      <c r="K212" s="274"/>
      <c r="L212" s="44"/>
      <c r="M212" s="275" t="s">
        <v>1</v>
      </c>
      <c r="N212" s="276" t="s">
        <v>48</v>
      </c>
      <c r="O212" s="91"/>
      <c r="P212" s="91"/>
      <c r="Q212" s="91"/>
      <c r="R212" s="91"/>
      <c r="S212" s="91"/>
      <c r="T212" s="92"/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T212" s="17" t="s">
        <v>226</v>
      </c>
      <c r="AU212" s="17" t="s">
        <v>91</v>
      </c>
      <c r="AY212" s="17" t="s">
        <v>226</v>
      </c>
      <c r="BE212" s="231">
        <f>IF(N212="základní",J212,0)</f>
        <v>0</v>
      </c>
      <c r="BF212" s="231">
        <f>IF(N212="snížená",J212,0)</f>
        <v>0</v>
      </c>
      <c r="BG212" s="231">
        <f>IF(N212="zákl. přenesená",J212,0)</f>
        <v>0</v>
      </c>
      <c r="BH212" s="231">
        <f>IF(N212="sníž. přenesená",J212,0)</f>
        <v>0</v>
      </c>
      <c r="BI212" s="231">
        <f>IF(N212="nulová",J212,0)</f>
        <v>0</v>
      </c>
      <c r="BJ212" s="17" t="s">
        <v>91</v>
      </c>
      <c r="BK212" s="231">
        <f>I212*H212</f>
        <v>0</v>
      </c>
    </row>
    <row r="213" s="2" customFormat="1" ht="16.32" customHeight="1">
      <c r="A213" s="38"/>
      <c r="B213" s="39"/>
      <c r="C213" s="267" t="s">
        <v>1</v>
      </c>
      <c r="D213" s="267" t="s">
        <v>133</v>
      </c>
      <c r="E213" s="268" t="s">
        <v>1</v>
      </c>
      <c r="F213" s="269" t="s">
        <v>1</v>
      </c>
      <c r="G213" s="270" t="s">
        <v>1</v>
      </c>
      <c r="H213" s="271"/>
      <c r="I213" s="272"/>
      <c r="J213" s="273">
        <f>BK213</f>
        <v>0</v>
      </c>
      <c r="K213" s="274"/>
      <c r="L213" s="44"/>
      <c r="M213" s="275" t="s">
        <v>1</v>
      </c>
      <c r="N213" s="276" t="s">
        <v>48</v>
      </c>
      <c r="O213" s="91"/>
      <c r="P213" s="91"/>
      <c r="Q213" s="91"/>
      <c r="R213" s="91"/>
      <c r="S213" s="91"/>
      <c r="T213" s="92"/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T213" s="17" t="s">
        <v>226</v>
      </c>
      <c r="AU213" s="17" t="s">
        <v>91</v>
      </c>
      <c r="AY213" s="17" t="s">
        <v>226</v>
      </c>
      <c r="BE213" s="231">
        <f>IF(N213="základní",J213,0)</f>
        <v>0</v>
      </c>
      <c r="BF213" s="231">
        <f>IF(N213="snížená",J213,0)</f>
        <v>0</v>
      </c>
      <c r="BG213" s="231">
        <f>IF(N213="zákl. přenesená",J213,0)</f>
        <v>0</v>
      </c>
      <c r="BH213" s="231">
        <f>IF(N213="sníž. přenesená",J213,0)</f>
        <v>0</v>
      </c>
      <c r="BI213" s="231">
        <f>IF(N213="nulová",J213,0)</f>
        <v>0</v>
      </c>
      <c r="BJ213" s="17" t="s">
        <v>91</v>
      </c>
      <c r="BK213" s="231">
        <f>I213*H213</f>
        <v>0</v>
      </c>
    </row>
    <row r="214" s="2" customFormat="1" ht="16.32" customHeight="1">
      <c r="A214" s="38"/>
      <c r="B214" s="39"/>
      <c r="C214" s="267" t="s">
        <v>1</v>
      </c>
      <c r="D214" s="267" t="s">
        <v>133</v>
      </c>
      <c r="E214" s="268" t="s">
        <v>1</v>
      </c>
      <c r="F214" s="269" t="s">
        <v>1</v>
      </c>
      <c r="G214" s="270" t="s">
        <v>1</v>
      </c>
      <c r="H214" s="271"/>
      <c r="I214" s="272"/>
      <c r="J214" s="273">
        <f>BK214</f>
        <v>0</v>
      </c>
      <c r="K214" s="274"/>
      <c r="L214" s="44"/>
      <c r="M214" s="275" t="s">
        <v>1</v>
      </c>
      <c r="N214" s="276" t="s">
        <v>48</v>
      </c>
      <c r="O214" s="91"/>
      <c r="P214" s="91"/>
      <c r="Q214" s="91"/>
      <c r="R214" s="91"/>
      <c r="S214" s="91"/>
      <c r="T214" s="92"/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T214" s="17" t="s">
        <v>226</v>
      </c>
      <c r="AU214" s="17" t="s">
        <v>91</v>
      </c>
      <c r="AY214" s="17" t="s">
        <v>226</v>
      </c>
      <c r="BE214" s="231">
        <f>IF(N214="základní",J214,0)</f>
        <v>0</v>
      </c>
      <c r="BF214" s="231">
        <f>IF(N214="snížená",J214,0)</f>
        <v>0</v>
      </c>
      <c r="BG214" s="231">
        <f>IF(N214="zákl. přenesená",J214,0)</f>
        <v>0</v>
      </c>
      <c r="BH214" s="231">
        <f>IF(N214="sníž. přenesená",J214,0)</f>
        <v>0</v>
      </c>
      <c r="BI214" s="231">
        <f>IF(N214="nulová",J214,0)</f>
        <v>0</v>
      </c>
      <c r="BJ214" s="17" t="s">
        <v>91</v>
      </c>
      <c r="BK214" s="231">
        <f>I214*H214</f>
        <v>0</v>
      </c>
    </row>
    <row r="215" s="2" customFormat="1" ht="16.32" customHeight="1">
      <c r="A215" s="38"/>
      <c r="B215" s="39"/>
      <c r="C215" s="267" t="s">
        <v>1</v>
      </c>
      <c r="D215" s="267" t="s">
        <v>133</v>
      </c>
      <c r="E215" s="268" t="s">
        <v>1</v>
      </c>
      <c r="F215" s="269" t="s">
        <v>1</v>
      </c>
      <c r="G215" s="270" t="s">
        <v>1</v>
      </c>
      <c r="H215" s="271"/>
      <c r="I215" s="272"/>
      <c r="J215" s="273">
        <f>BK215</f>
        <v>0</v>
      </c>
      <c r="K215" s="274"/>
      <c r="L215" s="44"/>
      <c r="M215" s="275" t="s">
        <v>1</v>
      </c>
      <c r="N215" s="276" t="s">
        <v>48</v>
      </c>
      <c r="O215" s="277"/>
      <c r="P215" s="277"/>
      <c r="Q215" s="277"/>
      <c r="R215" s="277"/>
      <c r="S215" s="277"/>
      <c r="T215" s="278"/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T215" s="17" t="s">
        <v>226</v>
      </c>
      <c r="AU215" s="17" t="s">
        <v>91</v>
      </c>
      <c r="AY215" s="17" t="s">
        <v>226</v>
      </c>
      <c r="BE215" s="231">
        <f>IF(N215="základní",J215,0)</f>
        <v>0</v>
      </c>
      <c r="BF215" s="231">
        <f>IF(N215="snížená",J215,0)</f>
        <v>0</v>
      </c>
      <c r="BG215" s="231">
        <f>IF(N215="zákl. přenesená",J215,0)</f>
        <v>0</v>
      </c>
      <c r="BH215" s="231">
        <f>IF(N215="sníž. přenesená",J215,0)</f>
        <v>0</v>
      </c>
      <c r="BI215" s="231">
        <f>IF(N215="nulová",J215,0)</f>
        <v>0</v>
      </c>
      <c r="BJ215" s="17" t="s">
        <v>91</v>
      </c>
      <c r="BK215" s="231">
        <f>I215*H215</f>
        <v>0</v>
      </c>
    </row>
    <row r="216" s="2" customFormat="1" ht="6.96" customHeight="1">
      <c r="A216" s="38"/>
      <c r="B216" s="66"/>
      <c r="C216" s="67"/>
      <c r="D216" s="67"/>
      <c r="E216" s="67"/>
      <c r="F216" s="67"/>
      <c r="G216" s="67"/>
      <c r="H216" s="67"/>
      <c r="I216" s="67"/>
      <c r="J216" s="67"/>
      <c r="K216" s="67"/>
      <c r="L216" s="44"/>
      <c r="M216" s="38"/>
      <c r="O216" s="38"/>
      <c r="P216" s="38"/>
      <c r="Q216" s="38"/>
      <c r="R216" s="38"/>
      <c r="S216" s="38"/>
      <c r="T216" s="38"/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</row>
  </sheetData>
  <sheetProtection sheet="1" autoFilter="0" formatColumns="0" formatRows="0" objects="1" scenarios="1" spinCount="100000" saltValue="4nWKFutOIdqC7Bp+I8L8P8GuOJgvEXiJlh7Fy5iKXgKUojZNGwY3BynXXYnW5GlUDUpEmeSVtwZM1oRMzDF8GA==" hashValue="tWvof7a4ihykQgsD/P5s85ZL99CNdFTXsOQv8GhFscpBg0vlNoPl5mryL/bgACiijXx0yjUbDRzT4CowaaaX0Q==" algorithmName="SHA-512" password="CC35"/>
  <autoFilter ref="C128:K215"/>
  <mergeCells count="9">
    <mergeCell ref="E7:H7"/>
    <mergeCell ref="E9:H9"/>
    <mergeCell ref="E18:H18"/>
    <mergeCell ref="E27:H27"/>
    <mergeCell ref="E85:H85"/>
    <mergeCell ref="E87:H87"/>
    <mergeCell ref="E119:H119"/>
    <mergeCell ref="E121:H121"/>
    <mergeCell ref="L2:V2"/>
  </mergeCells>
  <dataValidations count="2">
    <dataValidation type="list" allowBlank="1" showInputMessage="1" showErrorMessage="1" error="Povoleny jsou hodnoty K, M." sqref="D211:D216">
      <formula1>"K, M"</formula1>
    </dataValidation>
    <dataValidation type="list" allowBlank="1" showInputMessage="1" showErrorMessage="1" error="Povoleny jsou hodnoty základní, snížená, zákl. přenesená, sníž. přenesená, nulová." sqref="N211:N216">
      <formula1>"základní, snížená, zákl. přenesená, sníž. přenesená, nulová"</formula1>
    </dataValidation>
  </dataValidation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99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93</v>
      </c>
    </row>
    <row r="4" s="1" customFormat="1" ht="24.96" customHeight="1">
      <c r="B4" s="20"/>
      <c r="D4" s="138" t="s">
        <v>100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Výměna výtahu v objektu Dominikánské náměstí 3, Brno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101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358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30. 11. 2020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26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27</v>
      </c>
      <c r="F15" s="38"/>
      <c r="G15" s="38"/>
      <c r="H15" s="38"/>
      <c r="I15" s="140" t="s">
        <v>28</v>
      </c>
      <c r="J15" s="143" t="s">
        <v>29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30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32</v>
      </c>
      <c r="E20" s="38"/>
      <c r="F20" s="38"/>
      <c r="G20" s="38"/>
      <c r="H20" s="38"/>
      <c r="I20" s="140" t="s">
        <v>25</v>
      </c>
      <c r="J20" s="143" t="s">
        <v>33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34</v>
      </c>
      <c r="F21" s="38"/>
      <c r="G21" s="38"/>
      <c r="H21" s="38"/>
      <c r="I21" s="140" t="s">
        <v>28</v>
      </c>
      <c r="J21" s="143" t="s">
        <v>35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37</v>
      </c>
      <c r="E23" s="38"/>
      <c r="F23" s="38"/>
      <c r="G23" s="38"/>
      <c r="H23" s="38"/>
      <c r="I23" s="140" t="s">
        <v>25</v>
      </c>
      <c r="J23" s="143" t="s">
        <v>38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39</v>
      </c>
      <c r="F24" s="38"/>
      <c r="G24" s="38"/>
      <c r="H24" s="38"/>
      <c r="I24" s="140" t="s">
        <v>28</v>
      </c>
      <c r="J24" s="143" t="s">
        <v>40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41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43</v>
      </c>
      <c r="E30" s="38"/>
      <c r="F30" s="38"/>
      <c r="G30" s="38"/>
      <c r="H30" s="38"/>
      <c r="I30" s="38"/>
      <c r="J30" s="151">
        <f>ROUND(J118,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45</v>
      </c>
      <c r="G32" s="38"/>
      <c r="H32" s="38"/>
      <c r="I32" s="152" t="s">
        <v>44</v>
      </c>
      <c r="J32" s="152" t="s">
        <v>46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47</v>
      </c>
      <c r="E33" s="140" t="s">
        <v>48</v>
      </c>
      <c r="F33" s="154">
        <f>ROUND((ROUND((SUM(BE118:BE124)),  2) + SUM(BE126:BE130)), 2)</f>
        <v>0</v>
      </c>
      <c r="G33" s="38"/>
      <c r="H33" s="38"/>
      <c r="I33" s="155">
        <v>0.20999999999999999</v>
      </c>
      <c r="J33" s="154">
        <f>ROUND((ROUND(((SUM(BE118:BE124))*I33),  2) + (SUM(BE126:BE130)*I33)),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49</v>
      </c>
      <c r="F34" s="154">
        <f>ROUND((ROUND((SUM(BF118:BF124)),  2) + SUM(BF126:BF130)), 2)</f>
        <v>0</v>
      </c>
      <c r="G34" s="38"/>
      <c r="H34" s="38"/>
      <c r="I34" s="155">
        <v>0.14999999999999999</v>
      </c>
      <c r="J34" s="154">
        <f>ROUND((ROUND(((SUM(BF118:BF124))*I34),  2) + (SUM(BF126:BF130)*I34)),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50</v>
      </c>
      <c r="F35" s="154">
        <f>ROUND((ROUND((SUM(BG118:BG124)),  2) + SUM(BG126:BG130)),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51</v>
      </c>
      <c r="F36" s="154">
        <f>ROUND((ROUND((SUM(BH118:BH124)),  2) + SUM(BH126:BH130)),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52</v>
      </c>
      <c r="F37" s="154">
        <f>ROUND((ROUND((SUM(BI118:BI124)),  2) + SUM(BI126:BI130)),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53</v>
      </c>
      <c r="E39" s="158"/>
      <c r="F39" s="158"/>
      <c r="G39" s="159" t="s">
        <v>54</v>
      </c>
      <c r="H39" s="160" t="s">
        <v>55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56</v>
      </c>
      <c r="E50" s="164"/>
      <c r="F50" s="164"/>
      <c r="G50" s="163" t="s">
        <v>57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58</v>
      </c>
      <c r="E61" s="166"/>
      <c r="F61" s="167" t="s">
        <v>59</v>
      </c>
      <c r="G61" s="165" t="s">
        <v>58</v>
      </c>
      <c r="H61" s="166"/>
      <c r="I61" s="166"/>
      <c r="J61" s="168" t="s">
        <v>59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60</v>
      </c>
      <c r="E65" s="169"/>
      <c r="F65" s="169"/>
      <c r="G65" s="163" t="s">
        <v>61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58</v>
      </c>
      <c r="E76" s="166"/>
      <c r="F76" s="167" t="s">
        <v>59</v>
      </c>
      <c r="G76" s="165" t="s">
        <v>58</v>
      </c>
      <c r="H76" s="166"/>
      <c r="I76" s="166"/>
      <c r="J76" s="168" t="s">
        <v>59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103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Výměna výtahu v objektu Dominikánské náměstí 3, Brno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101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03 - VRN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Dominikánské náměstí 196/1, 602 00 Brno</v>
      </c>
      <c r="G89" s="40"/>
      <c r="H89" s="40"/>
      <c r="I89" s="32" t="s">
        <v>22</v>
      </c>
      <c r="J89" s="79" t="str">
        <f>IF(J12="","",J12)</f>
        <v>30. 11. 2020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40.05" customHeight="1">
      <c r="A91" s="38"/>
      <c r="B91" s="39"/>
      <c r="C91" s="32" t="s">
        <v>24</v>
      </c>
      <c r="D91" s="40"/>
      <c r="E91" s="40"/>
      <c r="F91" s="27" t="str">
        <f>E15</f>
        <v>Statutární město Brno</v>
      </c>
      <c r="G91" s="40"/>
      <c r="H91" s="40"/>
      <c r="I91" s="32" t="s">
        <v>32</v>
      </c>
      <c r="J91" s="36" t="str">
        <f>E21</f>
        <v>Ing. et Ing. Pavel Vyskočil; ČKAIT 1005896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25.65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32" t="s">
        <v>37</v>
      </c>
      <c r="J92" s="36" t="str">
        <f>E24</f>
        <v>STAGA stavební agentura s.r.o.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104</v>
      </c>
      <c r="D94" s="176"/>
      <c r="E94" s="176"/>
      <c r="F94" s="176"/>
      <c r="G94" s="176"/>
      <c r="H94" s="176"/>
      <c r="I94" s="176"/>
      <c r="J94" s="177" t="s">
        <v>105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106</v>
      </c>
      <c r="D96" s="40"/>
      <c r="E96" s="40"/>
      <c r="F96" s="40"/>
      <c r="G96" s="40"/>
      <c r="H96" s="40"/>
      <c r="I96" s="40"/>
      <c r="J96" s="110">
        <f>J118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107</v>
      </c>
    </row>
    <row r="97" s="9" customFormat="1" ht="24.96" customHeight="1">
      <c r="A97" s="9"/>
      <c r="B97" s="179"/>
      <c r="C97" s="180"/>
      <c r="D97" s="181" t="s">
        <v>359</v>
      </c>
      <c r="E97" s="182"/>
      <c r="F97" s="182"/>
      <c r="G97" s="182"/>
      <c r="H97" s="182"/>
      <c r="I97" s="182"/>
      <c r="J97" s="183">
        <f>J119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1.84" customHeight="1">
      <c r="A98" s="9"/>
      <c r="B98" s="179"/>
      <c r="C98" s="180"/>
      <c r="D98" s="191" t="s">
        <v>114</v>
      </c>
      <c r="E98" s="180"/>
      <c r="F98" s="180"/>
      <c r="G98" s="180"/>
      <c r="H98" s="180"/>
      <c r="I98" s="180"/>
      <c r="J98" s="192">
        <f>J125</f>
        <v>0</v>
      </c>
      <c r="K98" s="180"/>
      <c r="L98" s="184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2" customFormat="1" ht="21.84" customHeight="1">
      <c r="A99" s="38"/>
      <c r="B99" s="39"/>
      <c r="C99" s="40"/>
      <c r="D99" s="40"/>
      <c r="E99" s="40"/>
      <c r="F99" s="40"/>
      <c r="G99" s="40"/>
      <c r="H99" s="40"/>
      <c r="I99" s="40"/>
      <c r="J99" s="40"/>
      <c r="K99" s="40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0" s="2" customFormat="1" ht="6.96" customHeight="1">
      <c r="A100" s="38"/>
      <c r="B100" s="66"/>
      <c r="C100" s="67"/>
      <c r="D100" s="67"/>
      <c r="E100" s="67"/>
      <c r="F100" s="67"/>
      <c r="G100" s="67"/>
      <c r="H100" s="67"/>
      <c r="I100" s="67"/>
      <c r="J100" s="67"/>
      <c r="K100" s="67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4" s="2" customFormat="1" ht="6.96" customHeight="1">
      <c r="A104" s="38"/>
      <c r="B104" s="68"/>
      <c r="C104" s="69"/>
      <c r="D104" s="69"/>
      <c r="E104" s="69"/>
      <c r="F104" s="69"/>
      <c r="G104" s="69"/>
      <c r="H104" s="69"/>
      <c r="I104" s="69"/>
      <c r="J104" s="69"/>
      <c r="K104" s="69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24.96" customHeight="1">
      <c r="A105" s="38"/>
      <c r="B105" s="39"/>
      <c r="C105" s="23" t="s">
        <v>115</v>
      </c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39"/>
      <c r="C106" s="40"/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12" customHeight="1">
      <c r="A107" s="38"/>
      <c r="B107" s="39"/>
      <c r="C107" s="32" t="s">
        <v>16</v>
      </c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6.5" customHeight="1">
      <c r="A108" s="38"/>
      <c r="B108" s="39"/>
      <c r="C108" s="40"/>
      <c r="D108" s="40"/>
      <c r="E108" s="174" t="str">
        <f>E7</f>
        <v>Výměna výtahu v objektu Dominikánské náměstí 3, Brno</v>
      </c>
      <c r="F108" s="32"/>
      <c r="G108" s="32"/>
      <c r="H108" s="32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101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6.5" customHeight="1">
      <c r="A110" s="38"/>
      <c r="B110" s="39"/>
      <c r="C110" s="40"/>
      <c r="D110" s="40"/>
      <c r="E110" s="76" t="str">
        <f>E9</f>
        <v>03 - VRN</v>
      </c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20</v>
      </c>
      <c r="D112" s="40"/>
      <c r="E112" s="40"/>
      <c r="F112" s="27" t="str">
        <f>F12</f>
        <v>Dominikánské náměstí 196/1, 602 00 Brno</v>
      </c>
      <c r="G112" s="40"/>
      <c r="H112" s="40"/>
      <c r="I112" s="32" t="s">
        <v>22</v>
      </c>
      <c r="J112" s="79" t="str">
        <f>IF(J12="","",J12)</f>
        <v>30. 11. 2020</v>
      </c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40.05" customHeight="1">
      <c r="A114" s="38"/>
      <c r="B114" s="39"/>
      <c r="C114" s="32" t="s">
        <v>24</v>
      </c>
      <c r="D114" s="40"/>
      <c r="E114" s="40"/>
      <c r="F114" s="27" t="str">
        <f>E15</f>
        <v>Statutární město Brno</v>
      </c>
      <c r="G114" s="40"/>
      <c r="H114" s="40"/>
      <c r="I114" s="32" t="s">
        <v>32</v>
      </c>
      <c r="J114" s="36" t="str">
        <f>E21</f>
        <v>Ing. et Ing. Pavel Vyskočil; ČKAIT 1005896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25.65" customHeight="1">
      <c r="A115" s="38"/>
      <c r="B115" s="39"/>
      <c r="C115" s="32" t="s">
        <v>30</v>
      </c>
      <c r="D115" s="40"/>
      <c r="E115" s="40"/>
      <c r="F115" s="27" t="str">
        <f>IF(E18="","",E18)</f>
        <v>Vyplň údaj</v>
      </c>
      <c r="G115" s="40"/>
      <c r="H115" s="40"/>
      <c r="I115" s="32" t="s">
        <v>37</v>
      </c>
      <c r="J115" s="36" t="str">
        <f>E24</f>
        <v>STAGA stavební agentura s.r.o.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0.32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11" customFormat="1" ht="29.28" customHeight="1">
      <c r="A117" s="193"/>
      <c r="B117" s="194"/>
      <c r="C117" s="195" t="s">
        <v>116</v>
      </c>
      <c r="D117" s="196" t="s">
        <v>68</v>
      </c>
      <c r="E117" s="196" t="s">
        <v>64</v>
      </c>
      <c r="F117" s="196" t="s">
        <v>65</v>
      </c>
      <c r="G117" s="196" t="s">
        <v>117</v>
      </c>
      <c r="H117" s="196" t="s">
        <v>118</v>
      </c>
      <c r="I117" s="196" t="s">
        <v>119</v>
      </c>
      <c r="J117" s="196" t="s">
        <v>105</v>
      </c>
      <c r="K117" s="197" t="s">
        <v>120</v>
      </c>
      <c r="L117" s="198"/>
      <c r="M117" s="100" t="s">
        <v>1</v>
      </c>
      <c r="N117" s="101" t="s">
        <v>47</v>
      </c>
      <c r="O117" s="101" t="s">
        <v>121</v>
      </c>
      <c r="P117" s="101" t="s">
        <v>122</v>
      </c>
      <c r="Q117" s="101" t="s">
        <v>123</v>
      </c>
      <c r="R117" s="101" t="s">
        <v>124</v>
      </c>
      <c r="S117" s="101" t="s">
        <v>125</v>
      </c>
      <c r="T117" s="102" t="s">
        <v>126</v>
      </c>
      <c r="U117" s="193"/>
      <c r="V117" s="193"/>
      <c r="W117" s="193"/>
      <c r="X117" s="193"/>
      <c r="Y117" s="193"/>
      <c r="Z117" s="193"/>
      <c r="AA117" s="193"/>
      <c r="AB117" s="193"/>
      <c r="AC117" s="193"/>
      <c r="AD117" s="193"/>
      <c r="AE117" s="193"/>
    </row>
    <row r="118" s="2" customFormat="1" ht="22.8" customHeight="1">
      <c r="A118" s="38"/>
      <c r="B118" s="39"/>
      <c r="C118" s="107" t="s">
        <v>127</v>
      </c>
      <c r="D118" s="40"/>
      <c r="E118" s="40"/>
      <c r="F118" s="40"/>
      <c r="G118" s="40"/>
      <c r="H118" s="40"/>
      <c r="I118" s="40"/>
      <c r="J118" s="199">
        <f>BK118</f>
        <v>0</v>
      </c>
      <c r="K118" s="40"/>
      <c r="L118" s="44"/>
      <c r="M118" s="103"/>
      <c r="N118" s="200"/>
      <c r="O118" s="104"/>
      <c r="P118" s="201">
        <f>P119+P125</f>
        <v>0</v>
      </c>
      <c r="Q118" s="104"/>
      <c r="R118" s="201">
        <f>R119+R125</f>
        <v>0</v>
      </c>
      <c r="S118" s="104"/>
      <c r="T118" s="202">
        <f>T119+T125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82</v>
      </c>
      <c r="AU118" s="17" t="s">
        <v>107</v>
      </c>
      <c r="BK118" s="203">
        <f>BK119+BK125</f>
        <v>0</v>
      </c>
    </row>
    <row r="119" s="12" customFormat="1" ht="25.92" customHeight="1">
      <c r="A119" s="12"/>
      <c r="B119" s="204"/>
      <c r="C119" s="205"/>
      <c r="D119" s="206" t="s">
        <v>82</v>
      </c>
      <c r="E119" s="207" t="s">
        <v>98</v>
      </c>
      <c r="F119" s="207" t="s">
        <v>360</v>
      </c>
      <c r="G119" s="205"/>
      <c r="H119" s="205"/>
      <c r="I119" s="208"/>
      <c r="J119" s="192">
        <f>BK119</f>
        <v>0</v>
      </c>
      <c r="K119" s="205"/>
      <c r="L119" s="209"/>
      <c r="M119" s="210"/>
      <c r="N119" s="211"/>
      <c r="O119" s="211"/>
      <c r="P119" s="212">
        <f>SUM(P120:P124)</f>
        <v>0</v>
      </c>
      <c r="Q119" s="211"/>
      <c r="R119" s="212">
        <f>SUM(R120:R124)</f>
        <v>0</v>
      </c>
      <c r="S119" s="211"/>
      <c r="T119" s="213">
        <f>SUM(T120:T124)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14" t="s">
        <v>162</v>
      </c>
      <c r="AT119" s="215" t="s">
        <v>82</v>
      </c>
      <c r="AU119" s="215" t="s">
        <v>83</v>
      </c>
      <c r="AY119" s="214" t="s">
        <v>130</v>
      </c>
      <c r="BK119" s="216">
        <f>SUM(BK120:BK124)</f>
        <v>0</v>
      </c>
    </row>
    <row r="120" s="2" customFormat="1" ht="14.4" customHeight="1">
      <c r="A120" s="38"/>
      <c r="B120" s="39"/>
      <c r="C120" s="219" t="s">
        <v>91</v>
      </c>
      <c r="D120" s="219" t="s">
        <v>133</v>
      </c>
      <c r="E120" s="220" t="s">
        <v>361</v>
      </c>
      <c r="F120" s="221" t="s">
        <v>362</v>
      </c>
      <c r="G120" s="222" t="s">
        <v>221</v>
      </c>
      <c r="H120" s="223">
        <v>1</v>
      </c>
      <c r="I120" s="224"/>
      <c r="J120" s="225">
        <f>ROUND(I120*H120,2)</f>
        <v>0</v>
      </c>
      <c r="K120" s="221" t="s">
        <v>1</v>
      </c>
      <c r="L120" s="44"/>
      <c r="M120" s="226" t="s">
        <v>1</v>
      </c>
      <c r="N120" s="227" t="s">
        <v>48</v>
      </c>
      <c r="O120" s="91"/>
      <c r="P120" s="228">
        <f>O120*H120</f>
        <v>0</v>
      </c>
      <c r="Q120" s="228">
        <v>0</v>
      </c>
      <c r="R120" s="228">
        <f>Q120*H120</f>
        <v>0</v>
      </c>
      <c r="S120" s="228">
        <v>0</v>
      </c>
      <c r="T120" s="229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30" t="s">
        <v>138</v>
      </c>
      <c r="AT120" s="230" t="s">
        <v>133</v>
      </c>
      <c r="AU120" s="230" t="s">
        <v>91</v>
      </c>
      <c r="AY120" s="17" t="s">
        <v>130</v>
      </c>
      <c r="BE120" s="231">
        <f>IF(N120="základní",J120,0)</f>
        <v>0</v>
      </c>
      <c r="BF120" s="231">
        <f>IF(N120="snížená",J120,0)</f>
        <v>0</v>
      </c>
      <c r="BG120" s="231">
        <f>IF(N120="zákl. přenesená",J120,0)</f>
        <v>0</v>
      </c>
      <c r="BH120" s="231">
        <f>IF(N120="sníž. přenesená",J120,0)</f>
        <v>0</v>
      </c>
      <c r="BI120" s="231">
        <f>IF(N120="nulová",J120,0)</f>
        <v>0</v>
      </c>
      <c r="BJ120" s="17" t="s">
        <v>91</v>
      </c>
      <c r="BK120" s="231">
        <f>ROUND(I120*H120,2)</f>
        <v>0</v>
      </c>
      <c r="BL120" s="17" t="s">
        <v>138</v>
      </c>
      <c r="BM120" s="230" t="s">
        <v>363</v>
      </c>
    </row>
    <row r="121" s="2" customFormat="1" ht="14.4" customHeight="1">
      <c r="A121" s="38"/>
      <c r="B121" s="39"/>
      <c r="C121" s="219" t="s">
        <v>93</v>
      </c>
      <c r="D121" s="219" t="s">
        <v>133</v>
      </c>
      <c r="E121" s="220" t="s">
        <v>364</v>
      </c>
      <c r="F121" s="221" t="s">
        <v>365</v>
      </c>
      <c r="G121" s="222" t="s">
        <v>221</v>
      </c>
      <c r="H121" s="223">
        <v>1</v>
      </c>
      <c r="I121" s="224"/>
      <c r="J121" s="225">
        <f>ROUND(I121*H121,2)</f>
        <v>0</v>
      </c>
      <c r="K121" s="221" t="s">
        <v>1</v>
      </c>
      <c r="L121" s="44"/>
      <c r="M121" s="226" t="s">
        <v>1</v>
      </c>
      <c r="N121" s="227" t="s">
        <v>48</v>
      </c>
      <c r="O121" s="91"/>
      <c r="P121" s="228">
        <f>O121*H121</f>
        <v>0</v>
      </c>
      <c r="Q121" s="228">
        <v>0</v>
      </c>
      <c r="R121" s="228">
        <f>Q121*H121</f>
        <v>0</v>
      </c>
      <c r="S121" s="228">
        <v>0</v>
      </c>
      <c r="T121" s="229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30" t="s">
        <v>138</v>
      </c>
      <c r="AT121" s="230" t="s">
        <v>133</v>
      </c>
      <c r="AU121" s="230" t="s">
        <v>91</v>
      </c>
      <c r="AY121" s="17" t="s">
        <v>130</v>
      </c>
      <c r="BE121" s="231">
        <f>IF(N121="základní",J121,0)</f>
        <v>0</v>
      </c>
      <c r="BF121" s="231">
        <f>IF(N121="snížená",J121,0)</f>
        <v>0</v>
      </c>
      <c r="BG121" s="231">
        <f>IF(N121="zákl. přenesená",J121,0)</f>
        <v>0</v>
      </c>
      <c r="BH121" s="231">
        <f>IF(N121="sníž. přenesená",J121,0)</f>
        <v>0</v>
      </c>
      <c r="BI121" s="231">
        <f>IF(N121="nulová",J121,0)</f>
        <v>0</v>
      </c>
      <c r="BJ121" s="17" t="s">
        <v>91</v>
      </c>
      <c r="BK121" s="231">
        <f>ROUND(I121*H121,2)</f>
        <v>0</v>
      </c>
      <c r="BL121" s="17" t="s">
        <v>138</v>
      </c>
      <c r="BM121" s="230" t="s">
        <v>366</v>
      </c>
    </row>
    <row r="122" s="2" customFormat="1" ht="14.4" customHeight="1">
      <c r="A122" s="38"/>
      <c r="B122" s="39"/>
      <c r="C122" s="219" t="s">
        <v>149</v>
      </c>
      <c r="D122" s="219" t="s">
        <v>133</v>
      </c>
      <c r="E122" s="220" t="s">
        <v>367</v>
      </c>
      <c r="F122" s="221" t="s">
        <v>368</v>
      </c>
      <c r="G122" s="222" t="s">
        <v>221</v>
      </c>
      <c r="H122" s="223">
        <v>1</v>
      </c>
      <c r="I122" s="224"/>
      <c r="J122" s="225">
        <f>ROUND(I122*H122,2)</f>
        <v>0</v>
      </c>
      <c r="K122" s="221" t="s">
        <v>1</v>
      </c>
      <c r="L122" s="44"/>
      <c r="M122" s="226" t="s">
        <v>1</v>
      </c>
      <c r="N122" s="227" t="s">
        <v>48</v>
      </c>
      <c r="O122" s="91"/>
      <c r="P122" s="228">
        <f>O122*H122</f>
        <v>0</v>
      </c>
      <c r="Q122" s="228">
        <v>0</v>
      </c>
      <c r="R122" s="228">
        <f>Q122*H122</f>
        <v>0</v>
      </c>
      <c r="S122" s="228">
        <v>0</v>
      </c>
      <c r="T122" s="229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30" t="s">
        <v>138</v>
      </c>
      <c r="AT122" s="230" t="s">
        <v>133</v>
      </c>
      <c r="AU122" s="230" t="s">
        <v>91</v>
      </c>
      <c r="AY122" s="17" t="s">
        <v>130</v>
      </c>
      <c r="BE122" s="231">
        <f>IF(N122="základní",J122,0)</f>
        <v>0</v>
      </c>
      <c r="BF122" s="231">
        <f>IF(N122="snížená",J122,0)</f>
        <v>0</v>
      </c>
      <c r="BG122" s="231">
        <f>IF(N122="zákl. přenesená",J122,0)</f>
        <v>0</v>
      </c>
      <c r="BH122" s="231">
        <f>IF(N122="sníž. přenesená",J122,0)</f>
        <v>0</v>
      </c>
      <c r="BI122" s="231">
        <f>IF(N122="nulová",J122,0)</f>
        <v>0</v>
      </c>
      <c r="BJ122" s="17" t="s">
        <v>91</v>
      </c>
      <c r="BK122" s="231">
        <f>ROUND(I122*H122,2)</f>
        <v>0</v>
      </c>
      <c r="BL122" s="17" t="s">
        <v>138</v>
      </c>
      <c r="BM122" s="230" t="s">
        <v>369</v>
      </c>
    </row>
    <row r="123" s="2" customFormat="1" ht="14.4" customHeight="1">
      <c r="A123" s="38"/>
      <c r="B123" s="39"/>
      <c r="C123" s="219" t="s">
        <v>138</v>
      </c>
      <c r="D123" s="219" t="s">
        <v>133</v>
      </c>
      <c r="E123" s="220" t="s">
        <v>370</v>
      </c>
      <c r="F123" s="221" t="s">
        <v>371</v>
      </c>
      <c r="G123" s="222" t="s">
        <v>221</v>
      </c>
      <c r="H123" s="223">
        <v>1</v>
      </c>
      <c r="I123" s="224"/>
      <c r="J123" s="225">
        <f>ROUND(I123*H123,2)</f>
        <v>0</v>
      </c>
      <c r="K123" s="221" t="s">
        <v>1</v>
      </c>
      <c r="L123" s="44"/>
      <c r="M123" s="226" t="s">
        <v>1</v>
      </c>
      <c r="N123" s="227" t="s">
        <v>48</v>
      </c>
      <c r="O123" s="91"/>
      <c r="P123" s="228">
        <f>O123*H123</f>
        <v>0</v>
      </c>
      <c r="Q123" s="228">
        <v>0</v>
      </c>
      <c r="R123" s="228">
        <f>Q123*H123</f>
        <v>0</v>
      </c>
      <c r="S123" s="228">
        <v>0</v>
      </c>
      <c r="T123" s="229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30" t="s">
        <v>138</v>
      </c>
      <c r="AT123" s="230" t="s">
        <v>133</v>
      </c>
      <c r="AU123" s="230" t="s">
        <v>91</v>
      </c>
      <c r="AY123" s="17" t="s">
        <v>130</v>
      </c>
      <c r="BE123" s="231">
        <f>IF(N123="základní",J123,0)</f>
        <v>0</v>
      </c>
      <c r="BF123" s="231">
        <f>IF(N123="snížená",J123,0)</f>
        <v>0</v>
      </c>
      <c r="BG123" s="231">
        <f>IF(N123="zákl. přenesená",J123,0)</f>
        <v>0</v>
      </c>
      <c r="BH123" s="231">
        <f>IF(N123="sníž. přenesená",J123,0)</f>
        <v>0</v>
      </c>
      <c r="BI123" s="231">
        <f>IF(N123="nulová",J123,0)</f>
        <v>0</v>
      </c>
      <c r="BJ123" s="17" t="s">
        <v>91</v>
      </c>
      <c r="BK123" s="231">
        <f>ROUND(I123*H123,2)</f>
        <v>0</v>
      </c>
      <c r="BL123" s="17" t="s">
        <v>138</v>
      </c>
      <c r="BM123" s="230" t="s">
        <v>372</v>
      </c>
    </row>
    <row r="124" s="2" customFormat="1" ht="14.4" customHeight="1">
      <c r="A124" s="38"/>
      <c r="B124" s="39"/>
      <c r="C124" s="219" t="s">
        <v>162</v>
      </c>
      <c r="D124" s="219" t="s">
        <v>133</v>
      </c>
      <c r="E124" s="220" t="s">
        <v>373</v>
      </c>
      <c r="F124" s="221" t="s">
        <v>374</v>
      </c>
      <c r="G124" s="222" t="s">
        <v>221</v>
      </c>
      <c r="H124" s="223">
        <v>1</v>
      </c>
      <c r="I124" s="224"/>
      <c r="J124" s="225">
        <f>ROUND(I124*H124,2)</f>
        <v>0</v>
      </c>
      <c r="K124" s="221" t="s">
        <v>1</v>
      </c>
      <c r="L124" s="44"/>
      <c r="M124" s="226" t="s">
        <v>1</v>
      </c>
      <c r="N124" s="227" t="s">
        <v>48</v>
      </c>
      <c r="O124" s="91"/>
      <c r="P124" s="228">
        <f>O124*H124</f>
        <v>0</v>
      </c>
      <c r="Q124" s="228">
        <v>0</v>
      </c>
      <c r="R124" s="228">
        <f>Q124*H124</f>
        <v>0</v>
      </c>
      <c r="S124" s="228">
        <v>0</v>
      </c>
      <c r="T124" s="229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30" t="s">
        <v>138</v>
      </c>
      <c r="AT124" s="230" t="s">
        <v>133</v>
      </c>
      <c r="AU124" s="230" t="s">
        <v>91</v>
      </c>
      <c r="AY124" s="17" t="s">
        <v>130</v>
      </c>
      <c r="BE124" s="231">
        <f>IF(N124="základní",J124,0)</f>
        <v>0</v>
      </c>
      <c r="BF124" s="231">
        <f>IF(N124="snížená",J124,0)</f>
        <v>0</v>
      </c>
      <c r="BG124" s="231">
        <f>IF(N124="zákl. přenesená",J124,0)</f>
        <v>0</v>
      </c>
      <c r="BH124" s="231">
        <f>IF(N124="sníž. přenesená",J124,0)</f>
        <v>0</v>
      </c>
      <c r="BI124" s="231">
        <f>IF(N124="nulová",J124,0)</f>
        <v>0</v>
      </c>
      <c r="BJ124" s="17" t="s">
        <v>91</v>
      </c>
      <c r="BK124" s="231">
        <f>ROUND(I124*H124,2)</f>
        <v>0</v>
      </c>
      <c r="BL124" s="17" t="s">
        <v>138</v>
      </c>
      <c r="BM124" s="230" t="s">
        <v>375</v>
      </c>
    </row>
    <row r="125" s="2" customFormat="1" ht="49.92" customHeight="1">
      <c r="A125" s="38"/>
      <c r="B125" s="39"/>
      <c r="C125" s="40"/>
      <c r="D125" s="40"/>
      <c r="E125" s="207" t="s">
        <v>224</v>
      </c>
      <c r="F125" s="207" t="s">
        <v>225</v>
      </c>
      <c r="G125" s="40"/>
      <c r="H125" s="40"/>
      <c r="I125" s="40"/>
      <c r="J125" s="192">
        <f>BK125</f>
        <v>0</v>
      </c>
      <c r="K125" s="40"/>
      <c r="L125" s="44"/>
      <c r="M125" s="265"/>
      <c r="N125" s="266"/>
      <c r="O125" s="91"/>
      <c r="P125" s="91"/>
      <c r="Q125" s="91"/>
      <c r="R125" s="91"/>
      <c r="S125" s="91"/>
      <c r="T125" s="92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82</v>
      </c>
      <c r="AU125" s="17" t="s">
        <v>83</v>
      </c>
      <c r="AY125" s="17" t="s">
        <v>226</v>
      </c>
      <c r="BK125" s="231">
        <f>SUM(BK126:BK130)</f>
        <v>0</v>
      </c>
    </row>
    <row r="126" s="2" customFormat="1" ht="16.32" customHeight="1">
      <c r="A126" s="38"/>
      <c r="B126" s="39"/>
      <c r="C126" s="267" t="s">
        <v>1</v>
      </c>
      <c r="D126" s="267" t="s">
        <v>133</v>
      </c>
      <c r="E126" s="268" t="s">
        <v>1</v>
      </c>
      <c r="F126" s="269" t="s">
        <v>1</v>
      </c>
      <c r="G126" s="270" t="s">
        <v>1</v>
      </c>
      <c r="H126" s="271"/>
      <c r="I126" s="272"/>
      <c r="J126" s="273">
        <f>BK126</f>
        <v>0</v>
      </c>
      <c r="K126" s="274"/>
      <c r="L126" s="44"/>
      <c r="M126" s="275" t="s">
        <v>1</v>
      </c>
      <c r="N126" s="276" t="s">
        <v>48</v>
      </c>
      <c r="O126" s="91"/>
      <c r="P126" s="91"/>
      <c r="Q126" s="91"/>
      <c r="R126" s="91"/>
      <c r="S126" s="91"/>
      <c r="T126" s="92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226</v>
      </c>
      <c r="AU126" s="17" t="s">
        <v>91</v>
      </c>
      <c r="AY126" s="17" t="s">
        <v>226</v>
      </c>
      <c r="BE126" s="231">
        <f>IF(N126="základní",J126,0)</f>
        <v>0</v>
      </c>
      <c r="BF126" s="231">
        <f>IF(N126="snížená",J126,0)</f>
        <v>0</v>
      </c>
      <c r="BG126" s="231">
        <f>IF(N126="zákl. přenesená",J126,0)</f>
        <v>0</v>
      </c>
      <c r="BH126" s="231">
        <f>IF(N126="sníž. přenesená",J126,0)</f>
        <v>0</v>
      </c>
      <c r="BI126" s="231">
        <f>IF(N126="nulová",J126,0)</f>
        <v>0</v>
      </c>
      <c r="BJ126" s="17" t="s">
        <v>91</v>
      </c>
      <c r="BK126" s="231">
        <f>I126*H126</f>
        <v>0</v>
      </c>
    </row>
    <row r="127" s="2" customFormat="1" ht="16.32" customHeight="1">
      <c r="A127" s="38"/>
      <c r="B127" s="39"/>
      <c r="C127" s="267" t="s">
        <v>1</v>
      </c>
      <c r="D127" s="267" t="s">
        <v>133</v>
      </c>
      <c r="E127" s="268" t="s">
        <v>1</v>
      </c>
      <c r="F127" s="269" t="s">
        <v>1</v>
      </c>
      <c r="G127" s="270" t="s">
        <v>1</v>
      </c>
      <c r="H127" s="271"/>
      <c r="I127" s="272"/>
      <c r="J127" s="273">
        <f>BK127</f>
        <v>0</v>
      </c>
      <c r="K127" s="274"/>
      <c r="L127" s="44"/>
      <c r="M127" s="275" t="s">
        <v>1</v>
      </c>
      <c r="N127" s="276" t="s">
        <v>48</v>
      </c>
      <c r="O127" s="91"/>
      <c r="P127" s="91"/>
      <c r="Q127" s="91"/>
      <c r="R127" s="91"/>
      <c r="S127" s="91"/>
      <c r="T127" s="92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226</v>
      </c>
      <c r="AU127" s="17" t="s">
        <v>91</v>
      </c>
      <c r="AY127" s="17" t="s">
        <v>226</v>
      </c>
      <c r="BE127" s="231">
        <f>IF(N127="základní",J127,0)</f>
        <v>0</v>
      </c>
      <c r="BF127" s="231">
        <f>IF(N127="snížená",J127,0)</f>
        <v>0</v>
      </c>
      <c r="BG127" s="231">
        <f>IF(N127="zákl. přenesená",J127,0)</f>
        <v>0</v>
      </c>
      <c r="BH127" s="231">
        <f>IF(N127="sníž. přenesená",J127,0)</f>
        <v>0</v>
      </c>
      <c r="BI127" s="231">
        <f>IF(N127="nulová",J127,0)</f>
        <v>0</v>
      </c>
      <c r="BJ127" s="17" t="s">
        <v>91</v>
      </c>
      <c r="BK127" s="231">
        <f>I127*H127</f>
        <v>0</v>
      </c>
    </row>
    <row r="128" s="2" customFormat="1" ht="16.32" customHeight="1">
      <c r="A128" s="38"/>
      <c r="B128" s="39"/>
      <c r="C128" s="267" t="s">
        <v>1</v>
      </c>
      <c r="D128" s="267" t="s">
        <v>133</v>
      </c>
      <c r="E128" s="268" t="s">
        <v>1</v>
      </c>
      <c r="F128" s="269" t="s">
        <v>1</v>
      </c>
      <c r="G128" s="270" t="s">
        <v>1</v>
      </c>
      <c r="H128" s="271"/>
      <c r="I128" s="272"/>
      <c r="J128" s="273">
        <f>BK128</f>
        <v>0</v>
      </c>
      <c r="K128" s="274"/>
      <c r="L128" s="44"/>
      <c r="M128" s="275" t="s">
        <v>1</v>
      </c>
      <c r="N128" s="276" t="s">
        <v>48</v>
      </c>
      <c r="O128" s="91"/>
      <c r="P128" s="91"/>
      <c r="Q128" s="91"/>
      <c r="R128" s="91"/>
      <c r="S128" s="91"/>
      <c r="T128" s="92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226</v>
      </c>
      <c r="AU128" s="17" t="s">
        <v>91</v>
      </c>
      <c r="AY128" s="17" t="s">
        <v>226</v>
      </c>
      <c r="BE128" s="231">
        <f>IF(N128="základní",J128,0)</f>
        <v>0</v>
      </c>
      <c r="BF128" s="231">
        <f>IF(N128="snížená",J128,0)</f>
        <v>0</v>
      </c>
      <c r="BG128" s="231">
        <f>IF(N128="zákl. přenesená",J128,0)</f>
        <v>0</v>
      </c>
      <c r="BH128" s="231">
        <f>IF(N128="sníž. přenesená",J128,0)</f>
        <v>0</v>
      </c>
      <c r="BI128" s="231">
        <f>IF(N128="nulová",J128,0)</f>
        <v>0</v>
      </c>
      <c r="BJ128" s="17" t="s">
        <v>91</v>
      </c>
      <c r="BK128" s="231">
        <f>I128*H128</f>
        <v>0</v>
      </c>
    </row>
    <row r="129" s="2" customFormat="1" ht="16.32" customHeight="1">
      <c r="A129" s="38"/>
      <c r="B129" s="39"/>
      <c r="C129" s="267" t="s">
        <v>1</v>
      </c>
      <c r="D129" s="267" t="s">
        <v>133</v>
      </c>
      <c r="E129" s="268" t="s">
        <v>1</v>
      </c>
      <c r="F129" s="269" t="s">
        <v>1</v>
      </c>
      <c r="G129" s="270" t="s">
        <v>1</v>
      </c>
      <c r="H129" s="271"/>
      <c r="I129" s="272"/>
      <c r="J129" s="273">
        <f>BK129</f>
        <v>0</v>
      </c>
      <c r="K129" s="274"/>
      <c r="L129" s="44"/>
      <c r="M129" s="275" t="s">
        <v>1</v>
      </c>
      <c r="N129" s="276" t="s">
        <v>48</v>
      </c>
      <c r="O129" s="91"/>
      <c r="P129" s="91"/>
      <c r="Q129" s="91"/>
      <c r="R129" s="91"/>
      <c r="S129" s="91"/>
      <c r="T129" s="92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226</v>
      </c>
      <c r="AU129" s="17" t="s">
        <v>91</v>
      </c>
      <c r="AY129" s="17" t="s">
        <v>226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17" t="s">
        <v>91</v>
      </c>
      <c r="BK129" s="231">
        <f>I129*H129</f>
        <v>0</v>
      </c>
    </row>
    <row r="130" s="2" customFormat="1" ht="16.32" customHeight="1">
      <c r="A130" s="38"/>
      <c r="B130" s="39"/>
      <c r="C130" s="267" t="s">
        <v>1</v>
      </c>
      <c r="D130" s="267" t="s">
        <v>133</v>
      </c>
      <c r="E130" s="268" t="s">
        <v>1</v>
      </c>
      <c r="F130" s="269" t="s">
        <v>1</v>
      </c>
      <c r="G130" s="270" t="s">
        <v>1</v>
      </c>
      <c r="H130" s="271"/>
      <c r="I130" s="272"/>
      <c r="J130" s="273">
        <f>BK130</f>
        <v>0</v>
      </c>
      <c r="K130" s="274"/>
      <c r="L130" s="44"/>
      <c r="M130" s="275" t="s">
        <v>1</v>
      </c>
      <c r="N130" s="276" t="s">
        <v>48</v>
      </c>
      <c r="O130" s="277"/>
      <c r="P130" s="277"/>
      <c r="Q130" s="277"/>
      <c r="R130" s="277"/>
      <c r="S130" s="277"/>
      <c r="T130" s="27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226</v>
      </c>
      <c r="AU130" s="17" t="s">
        <v>91</v>
      </c>
      <c r="AY130" s="17" t="s">
        <v>226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17" t="s">
        <v>91</v>
      </c>
      <c r="BK130" s="231">
        <f>I130*H130</f>
        <v>0</v>
      </c>
    </row>
    <row r="131" s="2" customFormat="1" ht="6.96" customHeight="1">
      <c r="A131" s="38"/>
      <c r="B131" s="66"/>
      <c r="C131" s="67"/>
      <c r="D131" s="67"/>
      <c r="E131" s="67"/>
      <c r="F131" s="67"/>
      <c r="G131" s="67"/>
      <c r="H131" s="67"/>
      <c r="I131" s="67"/>
      <c r="J131" s="67"/>
      <c r="K131" s="67"/>
      <c r="L131" s="44"/>
      <c r="M131" s="38"/>
      <c r="O131" s="38"/>
      <c r="P131" s="38"/>
      <c r="Q131" s="38"/>
      <c r="R131" s="38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</sheetData>
  <sheetProtection sheet="1" autoFilter="0" formatColumns="0" formatRows="0" objects="1" scenarios="1" spinCount="100000" saltValue="Xm2uHGAhVb5366vrjGtzaxTRqF09UbyXAwK87xywI9W+kvsnnDxhgEX45UkmWkPdmQoKJ5/aD1eHiqgzePmubQ==" hashValue="h70uBoytsWHte/S+TVhIUEOtP5dpoYwFfAvEWkONsNzLPFcV4jveOHtN9YvIKk2yE9tW1BArjC8O0rx4M2MxxA==" algorithmName="SHA-512" password="CC35"/>
  <autoFilter ref="C117:K130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dataValidations count="2">
    <dataValidation type="list" allowBlank="1" showInputMessage="1" showErrorMessage="1" error="Povoleny jsou hodnoty K, M." sqref="D126:D131">
      <formula1>"K, M"</formula1>
    </dataValidation>
    <dataValidation type="list" allowBlank="1" showInputMessage="1" showErrorMessage="1" error="Povoleny jsou hodnoty základní, snížená, zákl. přenesená, sníž. přenesená, nulová." sqref="N126:N131">
      <formula1>"základní, snížená, zákl. přenesená, sníž. přenesená, nulová"</formula1>
    </dataValidation>
  </dataValidation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martin tuscher</dc:creator>
  <cp:lastModifiedBy>martin tuscher</cp:lastModifiedBy>
  <dcterms:created xsi:type="dcterms:W3CDTF">2020-12-03T09:35:01Z</dcterms:created>
  <dcterms:modified xsi:type="dcterms:W3CDTF">2020-12-03T09:35:05Z</dcterms:modified>
</cp:coreProperties>
</file>